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Reg-Riz\Pillar3_new version\2026\2Q\Publikavimui\"/>
    </mc:Choice>
  </mc:AlternateContent>
  <xr:revisionPtr revIDLastSave="0" documentId="13_ncr:1_{59CB8901-6500-4DC1-AADE-D910EF020A68}" xr6:coauthVersionLast="47" xr6:coauthVersionMax="47" xr10:uidLastSave="{00000000-0000-0000-0000-000000000000}"/>
  <bookViews>
    <workbookView xWindow="-108" yWindow="-108" windowWidth="30936" windowHeight="16776" xr2:uid="{CF181257-F8B8-4B77-9A86-F2DEC57C722E}"/>
  </bookViews>
  <sheets>
    <sheet name="Summary" sheetId="1" r:id="rId1"/>
    <sheet name="EU OV1" sheetId="3" r:id="rId2"/>
    <sheet name="EU KM1" sheetId="4" r:id="rId3"/>
    <sheet name="EU CC1" sheetId="36" r:id="rId4"/>
    <sheet name="EU CC2" sheetId="37" r:id="rId5"/>
    <sheet name="EU CCyB1" sheetId="7" r:id="rId6"/>
    <sheet name="EU CCyB2" sheetId="8" r:id="rId7"/>
    <sheet name="EU LR1 - LRSum" sheetId="40" r:id="rId8"/>
    <sheet name="EU LR2 - LRCom" sheetId="41" r:id="rId9"/>
    <sheet name="EU LR3 - LRSpl" sheetId="42" r:id="rId10"/>
    <sheet name="EU LIQ1" sheetId="46" r:id="rId11"/>
    <sheet name="EU LIQ2" sheetId="48" r:id="rId12"/>
    <sheet name="EU CR1" sheetId="50" r:id="rId13"/>
    <sheet name="EU CR1-A" sheetId="51" r:id="rId14"/>
    <sheet name="EU CR2" sheetId="52" r:id="rId15"/>
    <sheet name="EU CQ1" sheetId="53" r:id="rId16"/>
    <sheet name="EU CQ4" sheetId="55" r:id="rId17"/>
    <sheet name="EU CQ5" sheetId="56" r:id="rId18"/>
    <sheet name="EU CQ7" sheetId="57" r:id="rId19"/>
    <sheet name="EU CR3" sheetId="59" r:id="rId20"/>
    <sheet name="EU CR4" sheetId="10" r:id="rId21"/>
    <sheet name="EU CR5" sheetId="11" r:id="rId22"/>
    <sheet name="EU CR10.5" sheetId="13" r:id="rId23"/>
    <sheet name="EU CCR1" sheetId="15" r:id="rId24"/>
    <sheet name="EU CCR3" sheetId="16" r:id="rId25"/>
    <sheet name="EU CCR5" sheetId="17" r:id="rId26"/>
    <sheet name="EU SEC1" sheetId="66" r:id="rId27"/>
    <sheet name="EU SEC3" sheetId="67" r:id="rId28"/>
    <sheet name="EU SEC5" sheetId="68" r:id="rId29"/>
    <sheet name="EU MR1" sheetId="19" r:id="rId30"/>
    <sheet name="EU CVA1" sheetId="27" r:id="rId31"/>
    <sheet name="Table EU IRRBBA" sheetId="81" r:id="rId32"/>
    <sheet name="EU IRRBB1" sheetId="70" r:id="rId33"/>
    <sheet name="1.CC Transition risk-Banking b." sheetId="76" r:id="rId34"/>
    <sheet name="2.CC Trans-BB.RE collateral" sheetId="77" r:id="rId35"/>
    <sheet name="3.CC Trans-BB.alignment metrics" sheetId="78" r:id="rId36"/>
    <sheet name="4.CC Transition-toppollutcomp" sheetId="79" r:id="rId37"/>
    <sheet name="5.CC Physical risk" sheetId="80" r:id="rId38"/>
    <sheet name="EU KM2" sheetId="26" r:id="rId39"/>
  </sheets>
  <definedNames>
    <definedName name="_xlnm._FilterDatabase" localSheetId="0" hidden="1">Summary!$A$2:$C$57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37" l="1"/>
  <c r="D30" i="37"/>
  <c r="D16" i="19"/>
  <c r="F10" i="68"/>
  <c r="E10" i="68"/>
  <c r="E9" i="68"/>
  <c r="D10" i="68"/>
  <c r="D9" i="68"/>
  <c r="F9" i="68"/>
  <c r="T17" i="67"/>
  <c r="T16" i="67"/>
  <c r="P17" i="67"/>
  <c r="P16" i="67"/>
  <c r="L17" i="67"/>
  <c r="L16" i="67"/>
  <c r="H17" i="67"/>
  <c r="H16" i="67"/>
  <c r="G17" i="67"/>
  <c r="F17" i="67"/>
  <c r="G16" i="67"/>
  <c r="F16" i="67"/>
  <c r="T10" i="67"/>
  <c r="T9" i="67"/>
  <c r="P10" i="67"/>
  <c r="P9" i="67"/>
  <c r="L10" i="67"/>
  <c r="L9" i="67"/>
  <c r="H10" i="67"/>
  <c r="H9" i="67"/>
  <c r="G10" i="67"/>
  <c r="G9" i="67"/>
  <c r="F9" i="67"/>
  <c r="F8" i="67"/>
  <c r="G8" i="67"/>
  <c r="J11" i="66"/>
  <c r="J10" i="66"/>
  <c r="I11" i="66"/>
  <c r="H11" i="66"/>
  <c r="G11" i="66"/>
  <c r="G10" i="66"/>
  <c r="F11" i="66"/>
  <c r="I10" i="66"/>
  <c r="H10" i="66"/>
  <c r="F10" i="66"/>
  <c r="N17" i="16"/>
  <c r="L17" i="16"/>
  <c r="K17" i="16"/>
  <c r="H17" i="16"/>
  <c r="O16" i="16"/>
  <c r="O13" i="16"/>
  <c r="O12" i="16"/>
  <c r="O17" i="16"/>
  <c r="E56" i="41"/>
  <c r="D56" i="41"/>
  <c r="E39" i="41"/>
  <c r="D39" i="41"/>
  <c r="H8" i="67"/>
  <c r="L8" i="67"/>
  <c r="P8" i="67"/>
  <c r="T8" i="67"/>
  <c r="D8" i="42"/>
  <c r="D6" i="42"/>
  <c r="D65" i="41"/>
  <c r="E34" i="41"/>
  <c r="D34" i="41"/>
  <c r="E26" i="41"/>
  <c r="E14" i="41"/>
  <c r="D26" i="41"/>
  <c r="D14" i="41"/>
  <c r="E47" i="37"/>
  <c r="D47" i="37"/>
  <c r="D60" i="41"/>
  <c r="D59" i="41"/>
  <c r="D58" i="41"/>
  <c r="E59" i="41"/>
  <c r="E58" i="41"/>
  <c r="B11" i="37"/>
  <c r="B12" i="37"/>
  <c r="B13" i="37"/>
  <c r="B14" i="37"/>
  <c r="B15" i="37"/>
  <c r="B16" i="37"/>
  <c r="B17" i="37"/>
  <c r="B18" i="37"/>
  <c r="B19" i="37"/>
  <c r="B20" i="37"/>
  <c r="B21" i="37"/>
  <c r="B22" i="37"/>
  <c r="B23" i="37"/>
  <c r="B24" i="37"/>
  <c r="B26" i="37"/>
  <c r="B27" i="37"/>
  <c r="B28" i="37"/>
  <c r="B29" i="37"/>
  <c r="B31" i="37"/>
  <c r="B32" i="37"/>
  <c r="B33" i="37"/>
  <c r="B34" i="37"/>
  <c r="B35" i="37"/>
  <c r="B37" i="37"/>
  <c r="B38" i="37"/>
  <c r="B39" i="37"/>
  <c r="B40" i="37"/>
  <c r="B41" i="37"/>
  <c r="B42" i="37"/>
  <c r="B43" i="37"/>
  <c r="B44" i="37"/>
  <c r="B45" i="37"/>
  <c r="B46" i="37"/>
  <c r="B47" i="37"/>
  <c r="D35" i="37"/>
  <c r="E35" i="37"/>
  <c r="D24" i="37"/>
  <c r="E24" i="37"/>
  <c r="D89" i="36"/>
  <c r="D79" i="36"/>
  <c r="D68" i="36"/>
  <c r="D59" i="36"/>
  <c r="D48" i="36"/>
  <c r="D18" i="36"/>
  <c r="D90" i="36"/>
  <c r="D69" i="36"/>
  <c r="D49" i="36"/>
  <c r="D94" i="36"/>
  <c r="D70" i="36"/>
  <c r="D95" i="36"/>
  <c r="D91" i="36"/>
  <c r="D96" i="36"/>
  <c r="F16" i="17"/>
  <c r="D16" i="17"/>
  <c r="F10" i="13"/>
  <c r="G10" i="13"/>
  <c r="C10" i="13"/>
  <c r="M11" i="7"/>
  <c r="M12" i="7"/>
  <c r="M13" i="7"/>
  <c r="M14" i="7"/>
  <c r="M15" i="7"/>
  <c r="M16" i="7"/>
  <c r="M17" i="7"/>
  <c r="M18" i="7"/>
  <c r="M19" i="7"/>
  <c r="M10" i="7"/>
  <c r="I11" i="7"/>
  <c r="I12" i="7"/>
  <c r="I13" i="7"/>
  <c r="I14" i="7"/>
  <c r="I15" i="7"/>
  <c r="I16" i="7"/>
  <c r="I17" i="7"/>
  <c r="I18" i="7"/>
  <c r="I19" i="7"/>
  <c r="I10" i="7"/>
  <c r="F20" i="7"/>
  <c r="H20" i="7"/>
  <c r="J20" i="7"/>
  <c r="K20" i="7"/>
  <c r="L20" i="7"/>
  <c r="N20" i="7"/>
  <c r="O20" i="7"/>
  <c r="D20" i="7"/>
  <c r="M20" i="7"/>
  <c r="I20" i="7"/>
  <c r="F44" i="3"/>
  <c r="E44" i="3"/>
  <c r="D44" i="3"/>
  <c r="A9" i="1"/>
  <c r="A12" i="1"/>
  <c r="A20" i="1"/>
  <c r="A28" i="1"/>
  <c r="A30" i="1"/>
  <c r="A35" i="1"/>
  <c r="A39" i="1"/>
  <c r="A43" i="1"/>
  <c r="A45" i="1"/>
</calcChain>
</file>

<file path=xl/sharedStrings.xml><?xml version="1.0" encoding="utf-8"?>
<sst xmlns="http://schemas.openxmlformats.org/spreadsheetml/2006/main" count="2090" uniqueCount="1310">
  <si>
    <t>EU KM2</t>
  </si>
  <si>
    <r>
      <rPr>
        <sz val="11"/>
        <rFont val="Aptos Narrow"/>
        <family val="2"/>
        <scheme val="minor"/>
      </rPr>
      <t>EU 4a</t>
    </r>
  </si>
  <si>
    <r>
      <rPr>
        <sz val="11"/>
        <rFont val="Aptos Narrow"/>
        <family val="2"/>
        <scheme val="minor"/>
      </rPr>
      <t>EU 8a</t>
    </r>
  </si>
  <si>
    <r>
      <rPr>
        <sz val="11"/>
        <rFont val="Aptos Narrow"/>
        <family val="2"/>
        <scheme val="minor"/>
      </rPr>
      <t>EU 10a</t>
    </r>
  </si>
  <si>
    <r>
      <rPr>
        <sz val="11"/>
        <rFont val="Aptos Narrow"/>
        <family val="2"/>
        <scheme val="minor"/>
      </rPr>
      <t>EU 10b</t>
    </r>
  </si>
  <si>
    <r>
      <rPr>
        <sz val="11"/>
        <rFont val="Aptos Narrow"/>
        <family val="2"/>
        <scheme val="minor"/>
      </rPr>
      <t>EU 10c</t>
    </r>
  </si>
  <si>
    <r>
      <rPr>
        <sz val="11"/>
        <rFont val="Aptos Narrow"/>
        <family val="2"/>
        <scheme val="minor"/>
      </rPr>
      <t>EU 19a</t>
    </r>
  </si>
  <si>
    <r>
      <rPr>
        <sz val="11"/>
        <color rgb="FF000000"/>
        <rFont val="Aptos Narrow"/>
        <family val="2"/>
        <scheme val="minor"/>
      </rPr>
      <t>EU 21a</t>
    </r>
  </si>
  <si>
    <r>
      <rPr>
        <sz val="11"/>
        <rFont val="Aptos Narrow"/>
        <family val="2"/>
        <scheme val="minor"/>
      </rPr>
      <t>EU 22a</t>
    </r>
  </si>
  <si>
    <r>
      <rPr>
        <sz val="11"/>
        <rFont val="Aptos Narrow"/>
        <family val="2"/>
        <scheme val="minor"/>
      </rPr>
      <t>EU 24a</t>
    </r>
  </si>
  <si>
    <t>010</t>
  </si>
  <si>
    <t>011</t>
  </si>
  <si>
    <t>012</t>
  </si>
  <si>
    <t>013</t>
  </si>
  <si>
    <t>014</t>
  </si>
  <si>
    <t>015</t>
  </si>
  <si>
    <t>016</t>
  </si>
  <si>
    <t>017</t>
  </si>
  <si>
    <t>018</t>
  </si>
  <si>
    <t>019</t>
  </si>
  <si>
    <r>
      <rPr>
        <sz val="11"/>
        <color rgb="FF000000"/>
        <rFont val="Aptos Narrow"/>
        <family val="2"/>
        <scheme val="minor"/>
      </rPr>
      <t>EU 10a</t>
    </r>
  </si>
  <si>
    <t>a</t>
  </si>
  <si>
    <t>RWEA</t>
  </si>
  <si>
    <t>b</t>
  </si>
  <si>
    <t>c</t>
  </si>
  <si>
    <t>d</t>
  </si>
  <si>
    <t>e</t>
  </si>
  <si>
    <t>f</t>
  </si>
  <si>
    <t>T</t>
  </si>
  <si>
    <t>T-1</t>
  </si>
  <si>
    <t>T-2</t>
  </si>
  <si>
    <t>T-3</t>
  </si>
  <si>
    <t>T-4</t>
  </si>
  <si>
    <t>1</t>
  </si>
  <si>
    <t>EU-1a</t>
  </si>
  <si>
    <t>2</t>
  </si>
  <si>
    <t>3</t>
  </si>
  <si>
    <t>EU-3a</t>
  </si>
  <si>
    <t>4</t>
  </si>
  <si>
    <t>5</t>
  </si>
  <si>
    <t>EU-5a</t>
  </si>
  <si>
    <t>6a</t>
  </si>
  <si>
    <t>6b</t>
  </si>
  <si>
    <t>6c</t>
  </si>
  <si>
    <t>EU-7</t>
  </si>
  <si>
    <t>EU-8</t>
  </si>
  <si>
    <t>EU-9</t>
  </si>
  <si>
    <t>EU-10</t>
  </si>
  <si>
    <t> </t>
  </si>
  <si>
    <r>
      <rPr>
        <sz val="9"/>
        <rFont val="Aptos Narrow"/>
        <family val="2"/>
        <scheme val="minor"/>
      </rPr>
      <t>i)</t>
    </r>
  </si>
  <si>
    <t xml:space="preserve">{C 03.00, r0010, c0010} </t>
  </si>
  <si>
    <t xml:space="preserve">{C 03.00, r0030, c0010} </t>
  </si>
  <si>
    <t xml:space="preserve">{C 03.00, r0050, c0010} </t>
  </si>
  <si>
    <t>{C 03.00, r0170, c0010}</t>
  </si>
  <si>
    <t>({C 04.00, r0750, c0010} + {C 04.00, r0760, c0010}) / {C 02.00, r0010, c0010}</t>
  </si>
  <si>
    <t>{C 04.00, r0770, c0010} / {C 02.00, r0010, c0010}</t>
  </si>
  <si>
    <t>{C 04.00, r0780, c0010} / {C 02.00, r0010, c0010}</t>
  </si>
  <si>
    <t>max({C 04.00, r0800, c0010}, {C 04.00, r0810, c0010}) / {C 02.00, r0010, c0010}</t>
  </si>
  <si>
    <t>{C 03.00, r0140, c0010}-4.5%</t>
  </si>
  <si>
    <t>{C 03.00, r0220, c0010} / {C 02.00, r0010, c0010}</t>
  </si>
  <si>
    <r>
      <rPr>
        <sz val="11"/>
        <color rgb="FF000000"/>
        <rFont val="Aptos Narrow"/>
        <family val="2"/>
        <scheme val="minor"/>
      </rPr>
      <t>EU 9a</t>
    </r>
  </si>
  <si>
    <r>
      <rPr>
        <sz val="11"/>
        <color rgb="FF000000"/>
        <rFont val="Aptos Narrow"/>
        <family val="2"/>
        <scheme val="minor"/>
      </rPr>
      <t>EU 20a</t>
    </r>
  </si>
  <si>
    <r>
      <rPr>
        <sz val="11"/>
        <color rgb="FF000000"/>
        <rFont val="Aptos Narrow"/>
        <family val="2"/>
        <scheme val="minor"/>
      </rPr>
      <t>EU 20b</t>
    </r>
  </si>
  <si>
    <t>EU 3a</t>
  </si>
  <si>
    <t>EU 5a</t>
  </si>
  <si>
    <t>EU 20a</t>
  </si>
  <si>
    <t>EU 20b</t>
  </si>
  <si>
    <t>EU 20c</t>
  </si>
  <si>
    <t>EU 20d</t>
  </si>
  <si>
    <t>EU 25a</t>
  </si>
  <si>
    <t>EU 25b</t>
  </si>
  <si>
    <t>27a</t>
  </si>
  <si>
    <t>EU 33a</t>
  </si>
  <si>
    <t>EU 33b</t>
  </si>
  <si>
    <t xml:space="preserve">42a </t>
  </si>
  <si>
    <t>EU 47a</t>
  </si>
  <si>
    <t>EU 47b</t>
  </si>
  <si>
    <t>54a</t>
  </si>
  <si>
    <r>
      <rPr>
        <sz val="10"/>
        <color theme="1"/>
        <rFont val="Aptos Narrow"/>
        <family val="2"/>
        <scheme val="minor"/>
      </rPr>
      <t>EU 56a</t>
    </r>
    <r>
      <rPr>
        <sz val="10"/>
        <color rgb="FF000000"/>
        <rFont val="Aptos Narrow"/>
        <family val="2"/>
        <scheme val="minor"/>
      </rPr>
      <t> </t>
    </r>
  </si>
  <si>
    <t>EU 56b</t>
  </si>
  <si>
    <t>EU 67a</t>
  </si>
  <si>
    <t>EU 67b</t>
  </si>
  <si>
    <t>{EU CC1, r8, a)}</t>
  </si>
  <si>
    <t>{EU CC1, r46, a)}</t>
  </si>
  <si>
    <t>{EU CC1, r1, a)}</t>
  </si>
  <si>
    <t>{EU CC1, r16, a)}</t>
  </si>
  <si>
    <t>{EU CC1, r3, a)}</t>
  </si>
  <si>
    <t>{EU CC1, rEU-3a, a)}</t>
  </si>
  <si>
    <t>{EU CC1, r2, a)}</t>
  </si>
  <si>
    <t>19a</t>
  </si>
  <si>
    <t>{EU CC2, r33, b)}</t>
  </si>
  <si>
    <t xml:space="preserve">{EU CC2, r25, b)} + {EU CC2, r26, b)} </t>
  </si>
  <si>
    <t>{EU CC2, r29, b)}</t>
  </si>
  <si>
    <t>{EU CC2, r28, b)} + {EU CC2, r30, b)}+{EU CC2, r31, b)}+{EU CC2, r32, b)}</t>
  </si>
  <si>
    <t>{EU CC2, r9, b)}</t>
  </si>
  <si>
    <t>Iš {EU CC2, r19a, b)}</t>
  </si>
  <si>
    <r>
      <rPr>
        <sz val="11"/>
        <color rgb="FF000000"/>
        <rFont val="Aptos Narrow"/>
        <family val="2"/>
        <scheme val="minor"/>
      </rPr>
      <t>EU 11a</t>
    </r>
  </si>
  <si>
    <r>
      <rPr>
        <sz val="11"/>
        <color rgb="FF000000"/>
        <rFont val="Aptos Narrow"/>
        <family val="2"/>
        <scheme val="minor"/>
      </rPr>
      <t>EU 11b</t>
    </r>
  </si>
  <si>
    <r>
      <rPr>
        <sz val="11"/>
        <rFont val="Aptos Narrow"/>
        <family val="2"/>
        <scheme val="minor"/>
      </rPr>
      <t>EU 9a</t>
    </r>
  </si>
  <si>
    <r>
      <rPr>
        <sz val="11"/>
        <rFont val="Aptos Narrow"/>
        <family val="2"/>
        <scheme val="minor"/>
      </rPr>
      <t>EU 9b</t>
    </r>
  </si>
  <si>
    <r>
      <rPr>
        <sz val="11"/>
        <rFont val="Aptos Narrow"/>
        <family val="2"/>
        <scheme val="minor"/>
      </rPr>
      <t>EU 16a</t>
    </r>
  </si>
  <si>
    <r>
      <rPr>
        <sz val="11"/>
        <rFont val="Aptos Narrow"/>
        <family val="2"/>
        <scheme val="minor"/>
      </rPr>
      <t>EU 17a</t>
    </r>
  </si>
  <si>
    <r>
      <rPr>
        <sz val="11"/>
        <rFont val="Aptos Narrow"/>
        <family val="2"/>
        <scheme val="minor"/>
      </rPr>
      <t>EU 22b</t>
    </r>
  </si>
  <si>
    <r>
      <rPr>
        <sz val="11"/>
        <rFont val="Aptos Narrow"/>
        <family val="2"/>
        <scheme val="minor"/>
      </rPr>
      <t>EU 22c</t>
    </r>
  </si>
  <si>
    <r>
      <rPr>
        <sz val="11"/>
        <rFont val="Aptos Narrow"/>
        <family val="2"/>
        <scheme val="minor"/>
      </rPr>
      <t>EU 22d</t>
    </r>
  </si>
  <si>
    <r>
      <rPr>
        <sz val="11"/>
        <rFont val="Aptos Narrow"/>
        <family val="2"/>
        <scheme val="minor"/>
      </rPr>
      <t>EU 22e</t>
    </r>
  </si>
  <si>
    <r>
      <rPr>
        <sz val="11"/>
        <rFont val="Aptos Narrow"/>
        <family val="2"/>
        <scheme val="minor"/>
      </rPr>
      <t>EU 22f</t>
    </r>
  </si>
  <si>
    <r>
      <rPr>
        <sz val="11"/>
        <rFont val="Aptos Narrow"/>
        <family val="2"/>
        <scheme val="minor"/>
      </rPr>
      <t>EU 22g</t>
    </r>
  </si>
  <si>
    <r>
      <rPr>
        <sz val="11"/>
        <rFont val="Aptos Narrow"/>
        <family val="2"/>
        <scheme val="minor"/>
      </rPr>
      <t>EU 22h</t>
    </r>
  </si>
  <si>
    <r>
      <rPr>
        <sz val="11"/>
        <rFont val="Aptos Narrow"/>
        <family val="2"/>
        <scheme val="minor"/>
      </rPr>
      <t>EU 22i</t>
    </r>
  </si>
  <si>
    <r>
      <rPr>
        <sz val="11"/>
        <rFont val="Aptos Narrow"/>
        <family val="2"/>
        <scheme val="minor"/>
      </rPr>
      <t>EU 22j</t>
    </r>
  </si>
  <si>
    <r>
      <rPr>
        <sz val="11"/>
        <rFont val="Aptos Narrow"/>
        <family val="2"/>
        <scheme val="minor"/>
      </rPr>
      <t>EU 22k</t>
    </r>
  </si>
  <si>
    <r>
      <rPr>
        <sz val="11"/>
        <rFont val="Aptos Narrow"/>
        <family val="2"/>
        <scheme val="minor"/>
      </rPr>
      <t>EU 22l</t>
    </r>
  </si>
  <si>
    <r>
      <rPr>
        <sz val="11"/>
        <rFont val="Aptos Narrow"/>
        <family val="2"/>
        <scheme val="minor"/>
      </rPr>
      <t>EU 22m</t>
    </r>
  </si>
  <si>
    <r>
      <rPr>
        <sz val="11"/>
        <rFont val="Aptos Narrow"/>
        <family val="2"/>
        <scheme val="minor"/>
      </rPr>
      <t>EU-25</t>
    </r>
  </si>
  <si>
    <r>
      <rPr>
        <sz val="11"/>
        <rFont val="Aptos Narrow"/>
        <family val="2"/>
        <scheme val="minor"/>
      </rPr>
      <t>25a</t>
    </r>
  </si>
  <si>
    <r>
      <rPr>
        <sz val="11"/>
        <rFont val="Aptos Narrow"/>
        <family val="2"/>
        <scheme val="minor"/>
      </rPr>
      <t>EU 26a</t>
    </r>
  </si>
  <si>
    <r>
      <rPr>
        <sz val="11"/>
        <rFont val="Aptos Narrow"/>
        <family val="2"/>
        <scheme val="minor"/>
      </rPr>
      <t>EU 26b</t>
    </r>
  </si>
  <si>
    <r>
      <rPr>
        <sz val="11"/>
        <rFont val="Aptos Narrow"/>
        <family val="2"/>
        <scheme val="minor"/>
      </rPr>
      <t>EU 27a</t>
    </r>
  </si>
  <si>
    <r>
      <rPr>
        <sz val="11"/>
        <rFont val="Aptos Narrow"/>
        <family val="2"/>
        <scheme val="minor"/>
      </rPr>
      <t>EU 27b</t>
    </r>
  </si>
  <si>
    <r>
      <rPr>
        <sz val="11"/>
        <rFont val="Aptos Narrow"/>
        <family val="2"/>
        <scheme val="minor"/>
      </rPr>
      <t>30a</t>
    </r>
  </si>
  <si>
    <r>
      <rPr>
        <sz val="11"/>
        <rFont val="Aptos Narrow"/>
        <family val="2"/>
        <scheme val="minor"/>
      </rPr>
      <t>31a</t>
    </r>
  </si>
  <si>
    <r>
      <rPr>
        <b/>
        <sz val="11"/>
        <color rgb="FF000000"/>
        <rFont val="Aptos Narrow"/>
        <family val="2"/>
        <scheme val="minor"/>
      </rPr>
      <t>EU-1</t>
    </r>
  </si>
  <si>
    <r>
      <rPr>
        <sz val="11"/>
        <color rgb="FF000000"/>
        <rFont val="Aptos Narrow"/>
        <family val="2"/>
        <scheme val="minor"/>
      </rPr>
      <t>EU-2</t>
    </r>
  </si>
  <si>
    <r>
      <rPr>
        <sz val="11"/>
        <color rgb="FF000000"/>
        <rFont val="Aptos Narrow"/>
        <family val="2"/>
        <scheme val="minor"/>
      </rPr>
      <t>EU-3</t>
    </r>
  </si>
  <si>
    <r>
      <rPr>
        <sz val="11"/>
        <color rgb="FF000000"/>
        <rFont val="Aptos Narrow"/>
        <family val="2"/>
        <scheme val="minor"/>
      </rPr>
      <t>EU-4</t>
    </r>
  </si>
  <si>
    <r>
      <rPr>
        <sz val="11"/>
        <color rgb="FF000000"/>
        <rFont val="Aptos Narrow"/>
        <family val="2"/>
        <scheme val="minor"/>
      </rPr>
      <t>EU-5</t>
    </r>
  </si>
  <si>
    <r>
      <rPr>
        <sz val="11"/>
        <color rgb="FF000000"/>
        <rFont val="Aptos Narrow"/>
        <family val="2"/>
        <scheme val="minor"/>
      </rPr>
      <t>EU-6</t>
    </r>
  </si>
  <si>
    <r>
      <rPr>
        <sz val="11"/>
        <color rgb="FF000000"/>
        <rFont val="Aptos Narrow"/>
        <family val="2"/>
        <scheme val="minor"/>
      </rPr>
      <t>EU-7</t>
    </r>
  </si>
  <si>
    <r>
      <rPr>
        <sz val="11"/>
        <color rgb="FF000000"/>
        <rFont val="Aptos Narrow"/>
        <family val="2"/>
        <scheme val="minor"/>
      </rPr>
      <t>EU-8</t>
    </r>
  </si>
  <si>
    <r>
      <rPr>
        <sz val="11"/>
        <color rgb="FF000000"/>
        <rFont val="Aptos Narrow"/>
        <family val="2"/>
        <scheme val="minor"/>
      </rPr>
      <t>EU-9</t>
    </r>
  </si>
  <si>
    <r>
      <rPr>
        <sz val="11"/>
        <color rgb="FF000000"/>
        <rFont val="Aptos Narrow"/>
        <family val="2"/>
        <scheme val="minor"/>
      </rPr>
      <t>EU-10</t>
    </r>
  </si>
  <si>
    <r>
      <rPr>
        <sz val="11"/>
        <color rgb="FF000000"/>
        <rFont val="Aptos Narrow"/>
        <family val="2"/>
        <scheme val="minor"/>
      </rPr>
      <t>EU-11</t>
    </r>
  </si>
  <si>
    <r>
      <rPr>
        <sz val="11"/>
        <color rgb="FF000000"/>
        <rFont val="Aptos Narrow"/>
        <family val="2"/>
        <scheme val="minor"/>
      </rPr>
      <t>EU-12</t>
    </r>
  </si>
  <si>
    <r>
      <rPr>
        <sz val="11"/>
        <color rgb="FF000000"/>
        <rFont val="Aptos Narrow"/>
        <family val="2"/>
        <scheme val="minor"/>
      </rPr>
      <t>4a</t>
    </r>
  </si>
  <si>
    <r>
      <rPr>
        <sz val="11"/>
        <color rgb="FF000000"/>
        <rFont val="Aptos Narrow"/>
        <family val="2"/>
        <scheme val="minor"/>
      </rPr>
      <t>5a</t>
    </r>
  </si>
  <si>
    <r>
      <rPr>
        <sz val="11"/>
        <color rgb="FF000000"/>
        <rFont val="Aptos Narrow"/>
        <family val="2"/>
        <scheme val="minor"/>
      </rPr>
      <t>5b</t>
    </r>
  </si>
  <si>
    <r>
      <rPr>
        <sz val="11"/>
        <color rgb="FF000000"/>
        <rFont val="Aptos Narrow"/>
        <family val="2"/>
        <scheme val="minor"/>
      </rPr>
      <t>6a</t>
    </r>
  </si>
  <si>
    <r>
      <rPr>
        <sz val="11"/>
        <color rgb="FF000000"/>
        <rFont val="Aptos Narrow"/>
        <family val="2"/>
        <scheme val="minor"/>
      </rPr>
      <t>6b</t>
    </r>
  </si>
  <si>
    <r>
      <rPr>
        <sz val="11"/>
        <color rgb="FF000000"/>
        <rFont val="Aptos Narrow"/>
        <family val="2"/>
        <scheme val="minor"/>
      </rPr>
      <t>7a</t>
    </r>
  </si>
  <si>
    <r>
      <rPr>
        <sz val="11"/>
        <color rgb="FF000000"/>
        <rFont val="Aptos Narrow"/>
        <family val="2"/>
        <scheme val="minor"/>
      </rPr>
      <t>7b</t>
    </r>
  </si>
  <si>
    <r>
      <rPr>
        <sz val="11"/>
        <color rgb="FF000000"/>
        <rFont val="Aptos Narrow"/>
        <family val="2"/>
        <scheme val="minor"/>
      </rPr>
      <t>EU 7d</t>
    </r>
  </si>
  <si>
    <r>
      <rPr>
        <sz val="11"/>
        <color rgb="FF000000"/>
        <rFont val="Aptos Narrow"/>
        <family val="2"/>
        <scheme val="minor"/>
      </rPr>
      <t>EU 7e</t>
    </r>
  </si>
  <si>
    <r>
      <rPr>
        <sz val="11"/>
        <color rgb="FF000000"/>
        <rFont val="Aptos Narrow"/>
        <family val="2"/>
        <scheme val="minor"/>
      </rPr>
      <t>EU 7f</t>
    </r>
  </si>
  <si>
    <r>
      <rPr>
        <sz val="11"/>
        <color rgb="FF000000"/>
        <rFont val="Aptos Narrow"/>
        <family val="2"/>
        <scheme val="minor"/>
      </rPr>
      <t>EU 7g</t>
    </r>
  </si>
  <si>
    <r>
      <rPr>
        <sz val="11"/>
        <color rgb="FF000000"/>
        <rFont val="Aptos Narrow"/>
        <family val="2"/>
        <scheme val="minor"/>
      </rPr>
      <t>EU 8a</t>
    </r>
  </si>
  <si>
    <r>
      <rPr>
        <sz val="11"/>
        <rFont val="Aptos Narrow"/>
        <family val="2"/>
        <scheme val="minor"/>
      </rPr>
      <t>EU 14a</t>
    </r>
  </si>
  <si>
    <r>
      <rPr>
        <sz val="11"/>
        <rFont val="Aptos Narrow"/>
        <family val="2"/>
        <scheme val="minor"/>
      </rPr>
      <t>EU 14b</t>
    </r>
  </si>
  <si>
    <r>
      <rPr>
        <sz val="11"/>
        <rFont val="Aptos Narrow"/>
        <family val="2"/>
        <scheme val="minor"/>
      </rPr>
      <t>EU 14c</t>
    </r>
  </si>
  <si>
    <r>
      <rPr>
        <sz val="11"/>
        <rFont val="Aptos Narrow"/>
        <family val="2"/>
        <scheme val="minor"/>
      </rPr>
      <t>EU 14d</t>
    </r>
  </si>
  <si>
    <r>
      <rPr>
        <sz val="11"/>
        <rFont val="Aptos Narrow"/>
        <family val="2"/>
        <scheme val="minor"/>
      </rPr>
      <t>EU 14e</t>
    </r>
  </si>
  <si>
    <r>
      <rPr>
        <sz val="11"/>
        <rFont val="Aptos Narrow"/>
        <family val="2"/>
        <scheme val="minor"/>
      </rPr>
      <t>EU 16b</t>
    </r>
  </si>
  <si>
    <r>
      <rPr>
        <sz val="11"/>
        <color rgb="FF000000"/>
        <rFont val="Aptos Narrow"/>
        <family val="2"/>
        <scheme val="minor"/>
      </rPr>
      <t>EU 19a</t>
    </r>
  </si>
  <si>
    <r>
      <rPr>
        <sz val="11"/>
        <color rgb="FF000000"/>
        <rFont val="Aptos Narrow"/>
        <family val="2"/>
        <scheme val="minor"/>
      </rPr>
      <t>EU 19b</t>
    </r>
  </si>
  <si>
    <r>
      <rPr>
        <sz val="11"/>
        <color rgb="FF000000"/>
        <rFont val="Aptos Narrow"/>
        <family val="2"/>
        <scheme val="minor"/>
      </rPr>
      <t>EU 20c</t>
    </r>
  </si>
  <si>
    <r>
      <rPr>
        <sz val="11"/>
        <color rgb="FF000000"/>
        <rFont val="Aptos Narrow"/>
        <family val="2"/>
        <scheme val="minor"/>
      </rPr>
      <t>EU-21</t>
    </r>
  </si>
  <si>
    <r>
      <rPr>
        <sz val="11"/>
        <color theme="1"/>
        <rFont val="Aptos Narrow"/>
        <family val="2"/>
        <charset val="186"/>
        <scheme val="minor"/>
      </rPr>
      <t>EU 15a</t>
    </r>
  </si>
  <si>
    <r>
      <rPr>
        <sz val="8.5"/>
        <color theme="1"/>
        <rFont val="Segoe UI"/>
        <family val="2"/>
      </rPr>
      <t>005</t>
    </r>
  </si>
  <si>
    <r>
      <rPr>
        <sz val="8.5"/>
        <color theme="1"/>
        <rFont val="Segoe UI"/>
        <family val="2"/>
      </rPr>
      <t>010</t>
    </r>
  </si>
  <si>
    <r>
      <rPr>
        <i/>
        <sz val="8"/>
        <color theme="1"/>
        <rFont val="Segoe UI"/>
        <family val="2"/>
      </rPr>
      <t>020</t>
    </r>
  </si>
  <si>
    <r>
      <rPr>
        <i/>
        <sz val="8"/>
        <color theme="1"/>
        <rFont val="Segoe UI"/>
        <family val="2"/>
      </rPr>
      <t>030</t>
    </r>
  </si>
  <si>
    <r>
      <rPr>
        <i/>
        <sz val="8"/>
        <color theme="1"/>
        <rFont val="Segoe UI"/>
        <family val="2"/>
      </rPr>
      <t>040</t>
    </r>
  </si>
  <si>
    <r>
      <rPr>
        <i/>
        <sz val="8"/>
        <color theme="1"/>
        <rFont val="Segoe UI"/>
        <family val="2"/>
      </rPr>
      <t>050</t>
    </r>
  </si>
  <si>
    <r>
      <rPr>
        <i/>
        <sz val="8"/>
        <color theme="1"/>
        <rFont val="Segoe UI"/>
        <family val="2"/>
      </rPr>
      <t>060</t>
    </r>
  </si>
  <si>
    <r>
      <rPr>
        <i/>
        <sz val="8"/>
        <color theme="1"/>
        <rFont val="Segoe UI"/>
        <family val="2"/>
      </rPr>
      <t>070</t>
    </r>
  </si>
  <si>
    <r>
      <rPr>
        <i/>
        <sz val="8"/>
        <color theme="1"/>
        <rFont val="Segoe UI"/>
        <family val="2"/>
      </rPr>
      <t>080</t>
    </r>
  </si>
  <si>
    <r>
      <rPr>
        <sz val="8.5"/>
        <color theme="1"/>
        <rFont val="Segoe UI"/>
        <family val="2"/>
      </rPr>
      <t>090</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</si>
  <si>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</si>
  <si>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</si>
  <si>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</si>
  <si>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</si>
  <si>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</si>
  <si>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</si>
  <si>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</si>
  <si>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</si>
  <si>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</si>
  <si>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</si>
  <si>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</si>
  <si>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</si>
  <si>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</si>
  <si>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t>g</t>
  </si>
  <si>
    <t>h</t>
  </si>
  <si>
    <t>005</t>
  </si>
  <si>
    <t>020</t>
  </si>
  <si>
    <t>030</t>
  </si>
  <si>
    <t>040</t>
  </si>
  <si>
    <t>050</t>
  </si>
  <si>
    <t>060</t>
  </si>
  <si>
    <t>070</t>
  </si>
  <si>
    <t>080</t>
  </si>
  <si>
    <t>090</t>
  </si>
  <si>
    <t>100</t>
  </si>
  <si>
    <t>110</t>
  </si>
  <si>
    <t>120</t>
  </si>
  <si>
    <t>130</t>
  </si>
  <si>
    <t>140</t>
  </si>
  <si>
    <t>150</t>
  </si>
  <si>
    <t>160</t>
  </si>
  <si>
    <t>170</t>
  </si>
  <si>
    <t>180</t>
  </si>
  <si>
    <t>190</t>
  </si>
  <si>
    <t>200</t>
  </si>
  <si>
    <t>i</t>
  </si>
  <si>
    <t>j</t>
  </si>
  <si>
    <t>k</t>
  </si>
  <si>
    <t>l</t>
  </si>
  <si>
    <t>Lithuania</t>
  </si>
  <si>
    <t>Belgium</t>
  </si>
  <si>
    <t>Germany</t>
  </si>
  <si>
    <t>France</t>
  </si>
  <si>
    <t>Spain</t>
  </si>
  <si>
    <t>Finland</t>
  </si>
  <si>
    <t>Netherlands</t>
  </si>
  <si>
    <t>Latvia</t>
  </si>
  <si>
    <t>m</t>
  </si>
  <si>
    <t>n</t>
  </si>
  <si>
    <t>o</t>
  </si>
  <si>
    <t>EU-p</t>
  </si>
  <si>
    <t>EU-q</t>
  </si>
  <si>
    <t>≤ 20 % RW</t>
  </si>
  <si>
    <t>SEC-IRBA</t>
  </si>
  <si>
    <t>SEC-SA</t>
  </si>
  <si>
    <t>requirement</t>
  </si>
  <si>
    <t xml:space="preserve"> a)</t>
  </si>
  <si>
    <t xml:space="preserve">  b)</t>
  </si>
  <si>
    <t>EU 1a</t>
  </si>
  <si>
    <t>EU 1b</t>
  </si>
  <si>
    <r>
      <t>f</t>
    </r>
    <r>
      <rPr>
        <sz val="10"/>
        <color theme="0"/>
        <rFont val="Aptos Narrow"/>
        <family val="2"/>
        <scheme val="minor"/>
      </rPr>
      <t> </t>
    </r>
  </si>
  <si>
    <t>EU-5</t>
  </si>
  <si>
    <t>EU 2a</t>
  </si>
  <si>
    <t>EU 2b</t>
  </si>
  <si>
    <t>EU 7a</t>
  </si>
  <si>
    <t>EU 7b</t>
  </si>
  <si>
    <t>EU 10a</t>
  </si>
  <si>
    <t>EU 10b</t>
  </si>
  <si>
    <t xml:space="preserve">EU 10c </t>
  </si>
  <si>
    <t>Kitas</t>
  </si>
  <si>
    <t xml:space="preserve">g </t>
  </si>
  <si>
    <t xml:space="preserve">h </t>
  </si>
  <si>
    <t>p</t>
  </si>
  <si>
    <t>q</t>
  </si>
  <si>
    <t>r</t>
  </si>
  <si>
    <t>s</t>
  </si>
  <si>
    <t>t</t>
  </si>
  <si>
    <t>u</t>
  </si>
  <si>
    <t>v</t>
  </si>
  <si>
    <t>w</t>
  </si>
  <si>
    <t>x</t>
  </si>
  <si>
    <t>y</t>
  </si>
  <si>
    <t>z</t>
  </si>
  <si>
    <t>aa</t>
  </si>
  <si>
    <t>9.1</t>
  </si>
  <si>
    <t>9.1.1</t>
  </si>
  <si>
    <t>9.1.2</t>
  </si>
  <si>
    <t>9.1.3</t>
  </si>
  <si>
    <t>9.3.1</t>
  </si>
  <si>
    <t>9.3.2</t>
  </si>
  <si>
    <t>9.3.3</t>
  </si>
  <si>
    <t>EU 10c</t>
  </si>
  <si>
    <t>EU 11c</t>
  </si>
  <si>
    <t>EEPE</t>
  </si>
  <si>
    <t>2a</t>
  </si>
  <si>
    <t>2b</t>
  </si>
  <si>
    <t>2c</t>
  </si>
  <si>
    <r>
      <rPr>
        <sz val="11"/>
        <color theme="1"/>
        <rFont val="Aptos Narrow"/>
        <family val="2"/>
        <scheme val="minor"/>
      </rPr>
      <t>EU</t>
    </r>
    <r>
      <rPr>
        <sz val="11"/>
        <color rgb="FFFF0000"/>
        <rFont val="Aptos Narrow"/>
        <family val="2"/>
        <scheme val="minor"/>
      </rPr>
      <t>-</t>
    </r>
    <r>
      <rPr>
        <sz val="11"/>
        <color rgb="FF000000"/>
        <rFont val="Aptos Narrow"/>
        <family val="2"/>
        <scheme val="minor"/>
      </rPr>
      <t>1</t>
    </r>
  </si>
  <si>
    <r>
      <rPr>
        <sz val="11"/>
        <color theme="1"/>
        <rFont val="Aptos Narrow"/>
        <family val="2"/>
        <scheme val="minor"/>
      </rPr>
      <t>EU</t>
    </r>
    <r>
      <rPr>
        <sz val="11"/>
        <color rgb="FFFF0000"/>
        <rFont val="Aptos Narrow"/>
        <family val="2"/>
        <scheme val="minor"/>
      </rPr>
      <t>-</t>
    </r>
    <r>
      <rPr>
        <sz val="11"/>
        <color rgb="FF000000"/>
        <rFont val="Aptos Narrow"/>
        <family val="2"/>
        <scheme val="minor"/>
      </rPr>
      <t>2</t>
    </r>
  </si>
  <si>
    <t>0; &lt;= 100</t>
  </si>
  <si>
    <t>&gt; 500</t>
  </si>
  <si>
    <t>A</t>
  </si>
  <si>
    <t>B</t>
  </si>
  <si>
    <t>C</t>
  </si>
  <si>
    <t>D</t>
  </si>
  <si>
    <t>E</t>
  </si>
  <si>
    <t>F</t>
  </si>
  <si>
    <t>G</t>
  </si>
  <si>
    <t xml:space="preserve">o </t>
  </si>
  <si>
    <t>2815, 2900, 2910, 2920, 2930, 2932</t>
  </si>
  <si>
    <t>N/A</t>
  </si>
  <si>
    <t>-</t>
  </si>
  <si>
    <t>Disclosure of overview of risk management, key prudential metrics and RWA</t>
  </si>
  <si>
    <t>Template EU OV1 – Overview of total risk exposure amounts</t>
  </si>
  <si>
    <t>Template EU OV1</t>
  </si>
  <si>
    <t>Overview of total risk exposure amounts</t>
  </si>
  <si>
    <t>Total risk exposure amounts (TREA)</t>
  </si>
  <si>
    <t>Total own funds requirements</t>
  </si>
  <si>
    <t>Credit risk (excluding CCR)</t>
  </si>
  <si>
    <t xml:space="preserve">Of which the standardised approach </t>
  </si>
  <si>
    <t xml:space="preserve">Of which the Foundation IRB (F-IRB) approach </t>
  </si>
  <si>
    <t>Of which slotting approach</t>
  </si>
  <si>
    <t>Of which equities under the simple risk weighted approach</t>
  </si>
  <si>
    <t xml:space="preserve">Of which the Advanced IRB (A-IRB) approach </t>
  </si>
  <si>
    <t xml:space="preserve">Counterparty credit risk - CCR </t>
  </si>
  <si>
    <t>Of which internal model method (IMM)</t>
  </si>
  <si>
    <t>Of which exposures to a CCP</t>
  </si>
  <si>
    <t>Of which other CCR</t>
  </si>
  <si>
    <t>Credit valuation adjustments risk - CVA risk</t>
  </si>
  <si>
    <t xml:space="preserve">  Of which the standardised approach (SA)</t>
  </si>
  <si>
    <t xml:space="preserve">  Of which the basic approach (F-BA and R-BA)</t>
  </si>
  <si>
    <t xml:space="preserve">  Of which the simplified approach</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</si>
  <si>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</si>
  <si>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</si>
  <si>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</si>
  <si>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</si>
  <si>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</si>
  <si>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</si>
  <si>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Of which 1250% / deduction</t>
  </si>
  <si>
    <t>Position, foreign exchange and commodities risks (Market risk)</t>
  </si>
  <si>
    <t>Of which the Alternative standardised approach (A-SA)</t>
  </si>
  <si>
    <t>Of which the Simplified standardised approach (S-SA)</t>
  </si>
  <si>
    <t xml:space="preserve">Of which Alternative Internal Model Approach  (A-IMA) </t>
  </si>
  <si>
    <t>Large exposures</t>
  </si>
  <si>
    <t>Reclassifications between the trading and non-trading books</t>
  </si>
  <si>
    <t>Operational risk</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</si>
  <si>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</si>
  <si>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</si>
  <si>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</si>
  <si>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</si>
  <si>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</si>
  <si>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</si>
  <si>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t>Template EU KM1 – Key metrics template</t>
  </si>
  <si>
    <t>Available own funds (amounts)</t>
  </si>
  <si>
    <t xml:space="preserve">Common Equity Tier 1 (CET1) capital </t>
  </si>
  <si>
    <t xml:space="preserve">Tier 1 capital </t>
  </si>
  <si>
    <t xml:space="preserve">Total capital </t>
  </si>
  <si>
    <t>Risk-weighted exposure amounts</t>
  </si>
  <si>
    <t>Total risk exposure amount</t>
  </si>
  <si>
    <t>Total risk exposure pre-floor</t>
  </si>
  <si>
    <t>Capital ratios (as a percentage of risk-weighted exposure amount)</t>
  </si>
  <si>
    <t>Common Equity Tier 1 ratio (%)</t>
  </si>
  <si>
    <t>Common Equity Tier 1 ratio considering unfloored TREA (%)</t>
  </si>
  <si>
    <t>Tier 1 ratio (%)</t>
  </si>
  <si>
    <t>Tier 1 ratio considering unfloored TREA (%)</t>
  </si>
  <si>
    <t>Total capital ratio (%)</t>
  </si>
  <si>
    <t>Total capital ratio considering unfloored TREA (%)</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</si>
  <si>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</si>
  <si>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</si>
  <si>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</si>
  <si>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     of which: to be made up of Tier 1 capital (percentage points)</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</si>
  <si>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</si>
  <si>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</si>
  <si>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</si>
  <si>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</si>
  <si>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</si>
  <si>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</si>
  <si>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</si>
  <si>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</si>
  <si>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</si>
  <si>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</si>
  <si>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</si>
  <si>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</si>
  <si>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</si>
  <si>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</si>
  <si>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</si>
  <si>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 xml:space="preserve">Additional own funds requirements to address the risk of excessive leverage (%) </t>
  </si>
  <si>
    <t>Total SREP leverage ratio requirements (%)</t>
  </si>
  <si>
    <t>Leverage ratio buffer and overall leverage ratio requirement (as a percentage of total exposure measure)</t>
  </si>
  <si>
    <t>Leverage ratio buffer requirement (%)</t>
  </si>
  <si>
    <t>Overall leverage ratio requirement (%)</t>
  </si>
  <si>
    <t>Liquidity Coverage Ratio</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</si>
  <si>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</si>
  <si>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</si>
  <si>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</si>
  <si>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</si>
  <si>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</si>
  <si>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</si>
  <si>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</si>
  <si>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</si>
  <si>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</si>
  <si>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Template EU KM1</t>
  </si>
  <si>
    <t>Key metrics template</t>
  </si>
  <si>
    <t>Exposure value</t>
  </si>
  <si>
    <t>Section</t>
  </si>
  <si>
    <t>Template</t>
  </si>
  <si>
    <t>Cash and cash equivalents</t>
  </si>
  <si>
    <t>Securities in the trading book</t>
  </si>
  <si>
    <t>Due from other banks</t>
  </si>
  <si>
    <t>Derivative financial instruments</t>
  </si>
  <si>
    <t>Loans to customers</t>
  </si>
  <si>
    <t>Investment securities at fair value</t>
  </si>
  <si>
    <t>Investment securities held to collect cash flows</t>
  </si>
  <si>
    <t>Investments in subsidiaries and associates</t>
  </si>
  <si>
    <t>Intangible assets</t>
  </si>
  <si>
    <t>Property, plant and equipment</t>
  </si>
  <si>
    <t>Investment property</t>
  </si>
  <si>
    <t>Current income tax prepayment</t>
  </si>
  <si>
    <t>Deferred income tax asset</t>
  </si>
  <si>
    <t>Other assets</t>
  </si>
  <si>
    <t>Total assets</t>
  </si>
  <si>
    <t>Due to other banks and financial institutions</t>
  </si>
  <si>
    <t>Due to customers</t>
  </si>
  <si>
    <t>Debt securities in issue</t>
  </si>
  <si>
    <t>Current income tax liabilities</t>
  </si>
  <si>
    <t>Deferred income tax liabilities</t>
  </si>
  <si>
    <t>Liabilities related to insurance activities</t>
  </si>
  <si>
    <t>Other liabilities</t>
  </si>
  <si>
    <t xml:space="preserve">Total liabilities </t>
  </si>
  <si>
    <t>Disclosure of own funds</t>
  </si>
  <si>
    <t>Composition of regulatory own funds</t>
  </si>
  <si>
    <t>Template EU CC1</t>
  </si>
  <si>
    <t>Template EU CC1 - Composition of regulatory own funds</t>
  </si>
  <si>
    <t>Amounts</t>
  </si>
  <si>
    <t>Source based on reference numbers/letters of the balance sheet under the regulatory scope of consolidation </t>
  </si>
  <si>
    <t xml:space="preserve">Common Equity Tier 1 (CET1) capital:  instruments and reserves                                   </t>
  </si>
  <si>
    <t xml:space="preserve">Capital instruments and the related share premium accounts </t>
  </si>
  <si>
    <t xml:space="preserve">     of which: Instrument type 1</t>
  </si>
  <si>
    <t xml:space="preserve">     of which: Instrument type 2</t>
  </si>
  <si>
    <t xml:space="preserve">     of which: Instrument type 3</t>
  </si>
  <si>
    <t xml:space="preserve">Retained earnings </t>
  </si>
  <si>
    <t>Accumulated other comprehensive income (and other reserves)</t>
  </si>
  <si>
    <t>Funds for general banking risk</t>
  </si>
  <si>
    <t xml:space="preserve">Amount of qualifying items referred to in Article 484 (3) CRR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</si>
  <si>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</si>
  <si>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</si>
  <si>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</si>
  <si>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The sum of rows 1-5a</t>
  </si>
  <si>
    <t>Common Equity Tier 1 (CET1) capital: regulatory adjustments</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</si>
  <si>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</si>
  <si>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</si>
  <si>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</si>
  <si>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</si>
  <si>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</si>
  <si>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</si>
  <si>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</si>
  <si>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</si>
  <si>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</si>
  <si>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</si>
  <si>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</si>
  <si>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</si>
  <si>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</si>
  <si>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</si>
  <si>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</si>
  <si>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 xml:space="preserve">     of which: free deliveries (negative amount)</t>
  </si>
  <si>
    <t>Deferred tax assets arising from temporary differences (amount above 10% threshold, net of related tax liability where the conditions in Article 38 (3) CRR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</si>
  <si>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</si>
  <si>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</si>
  <si>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</si>
  <si>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</si>
  <si>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</si>
  <si>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</si>
  <si>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Other regulatory adjustments</t>
  </si>
  <si>
    <t>Total regulatory adjustments to Common Equity Tier 1 (CET1)</t>
  </si>
  <si>
    <t xml:space="preserve">Common Equity Tier 1 (CET1) capital </t>
  </si>
  <si>
    <t>Sum of rows 7-20a, 21, 22 and  25a-27a</t>
  </si>
  <si>
    <t>The sum of rows 6 and 28</t>
  </si>
  <si>
    <t>Additional Tier 1 (AT1) capital: instruments</t>
  </si>
  <si>
    <t>Capital instruments and the related share premium accounts</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</si>
  <si>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</si>
  <si>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</si>
  <si>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</si>
  <si>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</si>
  <si>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</si>
  <si>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</si>
  <si>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</si>
  <si>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</si>
  <si>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</si>
  <si>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</si>
  <si>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</si>
  <si>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</si>
  <si>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</si>
  <si>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Qualifying T2 deductions that exceed the T2 items of the institution (negative amount)</t>
  </si>
  <si>
    <t>Other regulatory adjustments to AT1 capital</t>
  </si>
  <si>
    <t>Total regulatory adjustments to Additional Tier 1 (AT1) capital</t>
  </si>
  <si>
    <t xml:space="preserve">Additional Tier 1 (AT1) capital </t>
  </si>
  <si>
    <t>Tier 1 capital (T1 = CET1 + AT1)</t>
  </si>
  <si>
    <t>Sum of rows 37 to 42</t>
  </si>
  <si>
    <t xml:space="preserve"> max(0, [row 36 minus row 43])</t>
  </si>
  <si>
    <t xml:space="preserve"> Sum of rows 29 and r44</t>
  </si>
  <si>
    <t>Tier 2 (T2) capital: instruments</t>
  </si>
  <si>
    <t>Amount of qualifying  items referred to in Article 484(5) CRR and the related share premium accounts subject to phase out from T2 as described in Article 486(4) CRR</t>
  </si>
  <si>
    <t>Amount of qualifying  items referred to in Article 494a(2) CRR subject to phase out from T2</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</si>
  <si>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</si>
  <si>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</si>
  <si>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</si>
  <si>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</si>
  <si>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Tier 2 (T2) capital before regulatory adjustments</t>
  </si>
  <si>
    <t xml:space="preserve"> Sum of rows 46, 47, 47a, 47b 48 and 50 </t>
  </si>
  <si>
    <t>Tier 2 (T2) capital: regulatory adjustments </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</si>
  <si>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</si>
  <si>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</si>
  <si>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</si>
  <si>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</si>
  <si>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</si>
  <si>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</si>
  <si>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regulatory adjustments to Tier 2 (T2) capital</t>
  </si>
  <si>
    <t xml:space="preserve">Tier 2 (T2) capital </t>
  </si>
  <si>
    <t>Total capital (TC = T1 + T2)</t>
  </si>
  <si>
    <t>Total Risk exposure amount</t>
  </si>
  <si>
    <t xml:space="preserve"> Sum of rows 52-56b</t>
  </si>
  <si>
    <t>max(0, [51 row minus 57 row])</t>
  </si>
  <si>
    <t>Sum of rows 45 and 58</t>
  </si>
  <si>
    <t>Capital ratios and requirements including buffers </t>
  </si>
  <si>
    <t>Common Equity Tier 1 capital</t>
  </si>
  <si>
    <t>Tier 1 capital</t>
  </si>
  <si>
    <t>Total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</si>
  <si>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</si>
  <si>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</si>
  <si>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</si>
  <si>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</si>
  <si>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of which: Global Systemically Important Institution (G-SII) or Other Systemically Important Institution (O-SII) buffer requirement</t>
  </si>
  <si>
    <t>of which: additional own funds requirements to address the risks other than the risk of excessive leverage</t>
  </si>
  <si>
    <t>Common Equity Tier 1 capital (as a percentage of risk exposure amount) available after meeting the minimum capital requirements</t>
  </si>
  <si>
    <t>National minima (if different from Basel III)</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</si>
  <si>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</si>
  <si>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</si>
  <si>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</si>
  <si>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CRR are met)</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</si>
  <si>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</si>
  <si>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</si>
  <si>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</si>
  <si>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</si>
  <si>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</si>
  <si>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</si>
  <si>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</si>
  <si>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</si>
  <si>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</si>
  <si>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</si>
  <si>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</si>
  <si>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</si>
  <si>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Template EU CC2 - reconciliation of regulatory own funds to balance sheet in the audited financial statements</t>
  </si>
  <si>
    <t>Flexible template. Rows have to be disclosed in line with the balance sheet included in the audited financial statements of the institutions. Columns shall be kept fixed, unless the institution has the same accounting and regulatory scope of consolidation, in which case columns (a) and (b) shall be merged</t>
  </si>
  <si>
    <t>Balance sheet as in published financial statements</t>
  </si>
  <si>
    <t>Under regulatory scope of consolidation</t>
  </si>
  <si>
    <t>Reference</t>
  </si>
  <si>
    <t>TAssets - Breakdown by asset clases according to the balance sheet in the published financial statements</t>
  </si>
  <si>
    <t>31-12-2025</t>
  </si>
  <si>
    <t>Liabilities - Breakdown by liability clases according to the balance sheet in the published financial statements</t>
  </si>
  <si>
    <t>of which: subordinated debt securities</t>
  </si>
  <si>
    <t>Shareholders' Equity</t>
  </si>
  <si>
    <t>Total shareholders' equity</t>
  </si>
  <si>
    <t>Share capital</t>
  </si>
  <si>
    <t>Share premium</t>
  </si>
  <si>
    <t>Treasury shares (-)</t>
  </si>
  <si>
    <t>Reserve capital</t>
  </si>
  <si>
    <t>Statutory reserve</t>
  </si>
  <si>
    <t>Reserve for acquisition of own shares</t>
  </si>
  <si>
    <t>Accumulated other comprehensive income</t>
  </si>
  <si>
    <t>Other equity</t>
  </si>
  <si>
    <t>Previous years retained earnings</t>
  </si>
  <si>
    <t>Profit for the current year</t>
  </si>
  <si>
    <t>Template EU CC2</t>
  </si>
  <si>
    <t>Reconciliation of regulatory own funds to balance sheet in the audited financial statements</t>
  </si>
  <si>
    <t>No maturity</t>
  </si>
  <si>
    <t>Disclosure of countercyclical capital buffers</t>
  </si>
  <si>
    <t>Template EU CCyB1</t>
  </si>
  <si>
    <t>Geographical distribution of credit exposures relevant for the calculation of the countercyclical buffer</t>
  </si>
  <si>
    <t>Template EU CCyB2</t>
  </si>
  <si>
    <t xml:space="preserve"> Amount of institution-specific countercyclical capital buffer</t>
  </si>
  <si>
    <t>Template EU CCyB1 - Geographical distribution of credit exposures relevant for the calculation of the countercyclical buffer</t>
  </si>
  <si>
    <t>General credit exposures</t>
  </si>
  <si>
    <t>Relevant credit exposures – Market risk</t>
  </si>
  <si>
    <t>Exposure value under the standardised approach</t>
  </si>
  <si>
    <t>Exposure value under the IRB approach</t>
  </si>
  <si>
    <t>Sum of long and short positions of trading book exposures for SA</t>
  </si>
  <si>
    <t>Value of trading book exposures for internal models</t>
  </si>
  <si>
    <t>Securitisation exposures  Exposure value for non-trading book</t>
  </si>
  <si>
    <t>Total exposure value</t>
  </si>
  <si>
    <t>Own fund requirements</t>
  </si>
  <si>
    <t>Relevant credit risk exposures - Credit risk</t>
  </si>
  <si>
    <t xml:space="preserve">Relevant credit exposures – Securitisation positions in the non-trading book </t>
  </si>
  <si>
    <t xml:space="preserve"> Total</t>
  </si>
  <si>
    <t xml:space="preserve">Risk-weighted exposure amounts </t>
  </si>
  <si>
    <t>Own fund requirements weights
(%)</t>
  </si>
  <si>
    <t>Countercyclical buffer rate
(%)</t>
  </si>
  <si>
    <t>Switzerland</t>
  </si>
  <si>
    <t>USA</t>
  </si>
  <si>
    <t>United Kingdom</t>
  </si>
  <si>
    <t>The Netherlands</t>
  </si>
  <si>
    <t>Estonia</t>
  </si>
  <si>
    <t>Bulgaria</t>
  </si>
  <si>
    <t>Others</t>
  </si>
  <si>
    <t>Breakdown by country:</t>
  </si>
  <si>
    <t>Institution specific countercyclical capital buffer rate</t>
  </si>
  <si>
    <t>Institution specific countercyclical capital buffer requirement</t>
  </si>
  <si>
    <t>Template EU CCyB2 - Amount of institution-specific countercyclical capital buffer</t>
  </si>
  <si>
    <t>Disclosure of leverage ratio</t>
  </si>
  <si>
    <t>Template EU LR1 - LRSum</t>
  </si>
  <si>
    <t>Summary reconciliation of accounting assets and leverage ratio exposures</t>
  </si>
  <si>
    <t>Template EU LR2 - LRCom</t>
  </si>
  <si>
    <t>Leverage ratio common disclosure</t>
  </si>
  <si>
    <t>Template EU LR3 - LRSpl</t>
  </si>
  <si>
    <t>Split-up of on balance sheet exposures (excluding derivatives, SFTs and exempted exposures)</t>
  </si>
  <si>
    <t>Template EU LR1 - LRSum: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</si>
  <si>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</si>
  <si>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</si>
  <si>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</si>
  <si>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</si>
  <si>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</si>
  <si>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</si>
  <si>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</si>
  <si>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</si>
  <si>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</si>
  <si>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</si>
  <si>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</si>
  <si>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</si>
  <si>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the total exposure measure in accordance with point (c) and point (ca) of Article 429a(1) CRR)</t>
  </si>
  <si>
    <t>(Adjustment for exposures excluded from the total exposure measure in accordance with point (j) of Article 429a(1) CRR)</t>
  </si>
  <si>
    <t>Other adjustments</t>
  </si>
  <si>
    <t>Template EU LR2 - LRCom: Leverage ratio common disclosure</t>
  </si>
  <si>
    <t>CRR leverage ratio exposures</t>
  </si>
  <si>
    <t>30-06-2025</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</si>
  <si>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</si>
  <si>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</si>
  <si>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</si>
  <si>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</si>
  <si>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</si>
  <si>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</si>
  <si>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</si>
  <si>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</si>
  <si>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</si>
  <si>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</si>
  <si>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</si>
  <si>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</si>
  <si>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</si>
  <si>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</si>
  <si>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</si>
  <si>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(Exempted CCP leg of client-cleared trade exposures) (simplified standardised approach)</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</si>
  <si>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</si>
  <si>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</si>
  <si>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</si>
  <si>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</si>
  <si>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</si>
  <si>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</si>
  <si>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</si>
  <si>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</si>
  <si>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Derogation for SFTs: Counterparty credit risk exposure in accordance with Articles 429e(5) and 222 CRR</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</si>
  <si>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</si>
  <si>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</si>
  <si>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</si>
  <si>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</si>
  <si>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</si>
  <si>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</si>
  <si>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</si>
  <si>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</si>
  <si>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</si>
  <si>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(Exposures exempted in accordance with point (j) of Article 429a(1) CRR (on and off balance sheet))</t>
  </si>
  <si>
    <t>(Excluded exposures of public development banks (or units) - Public sector investments)</t>
  </si>
  <si>
    <t>(Excluded exposures of public development banks (or units) - Promotional loans)</t>
  </si>
  <si>
    <t>(Excluded passing-through promotional loan exposures by non-public development banks (or units))</t>
  </si>
  <si>
    <t xml:space="preserve">(Excluded guaranteed parts of exposures arising from export credits) </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</si>
  <si>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</si>
  <si>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</si>
  <si>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</si>
  <si>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</si>
  <si>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(Excluded exposures to shareholders according to Article 429a (1), point (da) CRR)</t>
  </si>
  <si>
    <t>(Exposures deducted in accordance with point (q) of Article 429a(1) CRR)</t>
  </si>
  <si>
    <t>(Total exempted exposures)</t>
  </si>
  <si>
    <r>
      <t xml:space="preserve">(Exposures excluded from the </t>
    </r>
    <r>
      <rPr>
        <strike/>
        <sz val="11"/>
        <rFont val="Aptos Narrow"/>
        <family val="2"/>
        <scheme val="minor"/>
      </rPr>
      <t>leverage ratio</t>
    </r>
    <r>
      <rPr>
        <sz val="11"/>
        <rFont val="Aptos Narrow"/>
        <family val="2"/>
        <scheme val="minor"/>
      </rPr>
      <t xml:space="preserve"> total exposure measure in accordance with point (c ) and point (ca) of Article 429a(1) CRR)</t>
    </r>
  </si>
  <si>
    <t>Capital and total exposure measure</t>
  </si>
  <si>
    <t>Leverage ratio (excluding the impact of the exemption of public sector investments and promotional loans) (%)</t>
  </si>
  <si>
    <t>Leverage ratio (excluding the impact of any applicable temporary exemption of central bank reserves) (%)</t>
  </si>
  <si>
    <t>Regulatory minimum leverage ratio requirement (%)</t>
  </si>
  <si>
    <t xml:space="preserve">     of which: to be made up of CET1 capital</t>
  </si>
  <si>
    <t>Choice on transitional arrangements and relevant exposures</t>
  </si>
  <si>
    <t>Choice on transitional arrangements for the definition of the capital measure</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</si>
  <si>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</si>
  <si>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</si>
  <si>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</si>
  <si>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</si>
  <si>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</si>
  <si>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</si>
  <si>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</si>
  <si>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Template EU LR3 - LRSpl: Split-up of on balance sheet exposures (excluding derivatives, SFTs and exempted exposures)</t>
  </si>
  <si>
    <t>Total on-balance sheet exposures (excluding derivatives, SFTs, and exempted exposures), of which:</t>
  </si>
  <si>
    <t>Trading book exposures</t>
  </si>
  <si>
    <t>Banking book exposures, of which:</t>
  </si>
  <si>
    <t>Covered bonds</t>
  </si>
  <si>
    <t>Exposures treated as sovereigns</t>
  </si>
  <si>
    <t>Exposures to regional governments, MDB, international organisations and PSE, not treated as sovereigns</t>
  </si>
  <si>
    <t>Institutions</t>
  </si>
  <si>
    <t>Secured by mortgages of immovable properties</t>
  </si>
  <si>
    <t>Retail exposures</t>
  </si>
  <si>
    <t>Corporates</t>
  </si>
  <si>
    <t>Exposures in default</t>
  </si>
  <si>
    <t>Other exposures (eg equity, securitisations, and other non-credit obligation assets)</t>
  </si>
  <si>
    <t>Disclosure of liquidity requirements</t>
  </si>
  <si>
    <t>Template EU LIQ1</t>
  </si>
  <si>
    <t>Quantitative information of LCR</t>
  </si>
  <si>
    <t>Template EU LIQ2</t>
  </si>
  <si>
    <t xml:space="preserve">Net Stable Funding Ratio </t>
  </si>
  <si>
    <t>Template EU LIQ1 - Quantitative information of LCR</t>
  </si>
  <si>
    <t>Scope of consolidation:  consolidated</t>
  </si>
  <si>
    <t>Total unweighted value (average)</t>
  </si>
  <si>
    <t>Total weighted value (average)</t>
  </si>
  <si>
    <t>31.12.2025</t>
  </si>
  <si>
    <t>30.09.2025</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</si>
  <si>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</si>
  <si>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</si>
  <si>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</si>
  <si>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</si>
  <si>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</si>
  <si>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</si>
  <si>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</si>
  <si>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</si>
  <si>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</si>
  <si>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</si>
  <si>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</si>
  <si>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</si>
  <si>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</si>
  <si>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</si>
  <si>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</si>
  <si>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</si>
  <si>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</si>
  <si>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</si>
  <si>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</si>
  <si>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</si>
  <si>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</si>
  <si>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</si>
  <si>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</si>
  <si>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</si>
  <si>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</si>
  <si>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</si>
  <si>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</si>
  <si>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</si>
  <si>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</si>
  <si>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</si>
  <si>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</si>
  <si>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</si>
  <si>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</si>
  <si>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 xml:space="preserve">Template EU LIQ2: Net Stable Funding Ratio </t>
  </si>
  <si>
    <t>In accordance with Article 451a(3) CRR</t>
  </si>
  <si>
    <t>Unweighted value by residual maturity</t>
  </si>
  <si>
    <t>&lt; 6 months</t>
  </si>
  <si>
    <t>6 months to &lt; 1yr</t>
  </si>
  <si>
    <t>≥ 1yr</t>
  </si>
  <si>
    <t>Weighted value</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</si>
  <si>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</si>
  <si>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</si>
  <si>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</si>
  <si>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</si>
  <si>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</si>
  <si>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</si>
  <si>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</si>
  <si>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</si>
  <si>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</si>
  <si>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</si>
  <si>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</si>
  <si>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</si>
  <si>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</si>
  <si>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</si>
  <si>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</si>
  <si>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</si>
  <si>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</si>
  <si>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</si>
  <si>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</si>
  <si>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</si>
  <si>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</si>
  <si>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</si>
  <si>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</si>
  <si>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</si>
  <si>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</si>
  <si>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</si>
  <si>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</si>
  <si>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NSFR derivative assets </t>
  </si>
  <si>
    <t xml:space="preserve">NSFR derivative liabilities before deduction of variation margin posted </t>
  </si>
  <si>
    <t>All other assets not included in the above categories</t>
  </si>
  <si>
    <t>Off-balance sheet items</t>
  </si>
  <si>
    <t>Total RSF</t>
  </si>
  <si>
    <t>Net Stable Funding Ratio (%)</t>
  </si>
  <si>
    <t>Disclosure of credit risk quality</t>
  </si>
  <si>
    <t>Template EU CR1</t>
  </si>
  <si>
    <t>Performing and non-performing exposures and related provisions</t>
  </si>
  <si>
    <t>Template EU CR1-A</t>
  </si>
  <si>
    <t>Maturity of exposures</t>
  </si>
  <si>
    <t>Template EU CR2</t>
  </si>
  <si>
    <t>Changes in the stock of non-performing loans and advances</t>
  </si>
  <si>
    <t>Template EU CQ1</t>
  </si>
  <si>
    <t>Credit quality of forborne exposures</t>
  </si>
  <si>
    <t>Template EU CQ4</t>
  </si>
  <si>
    <t>Quality of non-performing exposures by geography </t>
  </si>
  <si>
    <t>Template EU CQ5</t>
  </si>
  <si>
    <t>Credit quality of loans and advances by industry</t>
  </si>
  <si>
    <t>Template EU CQ7</t>
  </si>
  <si>
    <t xml:space="preserve">Collateral obtained by taking possession and execution processes </t>
  </si>
  <si>
    <t>Disclosure of credit risk mitigation techniques</t>
  </si>
  <si>
    <t>Template EU CR3</t>
  </si>
  <si>
    <t>CRM techniques overview:  Disclosure of the use of credit risk mitigation techniques</t>
  </si>
  <si>
    <t xml:space="preserve">Template EU CR1: Performing and non-performing exposures and related provisions. </t>
  </si>
  <si>
    <t>Cash balances at central banks and other demand deposits</t>
  </si>
  <si>
    <t>Loans and advances</t>
  </si>
  <si>
    <t>Central banks</t>
  </si>
  <si>
    <t>General governments</t>
  </si>
  <si>
    <t>Credit institutions</t>
  </si>
  <si>
    <t>Other financial corporations</t>
  </si>
  <si>
    <t>Non-financial corporations</t>
  </si>
  <si>
    <t xml:space="preserve">          Of which SMEs</t>
  </si>
  <si>
    <t>Households</t>
  </si>
  <si>
    <t>Debt securities</t>
  </si>
  <si>
    <t>Off-balance-sheet exposures</t>
  </si>
  <si>
    <t>Gross carrying amount/nominal amount</t>
  </si>
  <si>
    <t>Performing exposures</t>
  </si>
  <si>
    <t>Non-performing exposures</t>
  </si>
  <si>
    <t>Of which stage 1</t>
  </si>
  <si>
    <t>Of which stage 2</t>
  </si>
  <si>
    <t>Of which stage 3</t>
  </si>
  <si>
    <t>Accumulated impairment, accumulated negative changes in fair value due to credit risk and provisions</t>
  </si>
  <si>
    <t>Performing exposures – accumulated impairment and provisions</t>
  </si>
  <si>
    <t xml:space="preserve">Non-performing exposures – accumulated impairment, accumulated negative changes in fair value due to credit risk and provisions </t>
  </si>
  <si>
    <t>Accumulated partial write-off</t>
  </si>
  <si>
    <t>Collateral and financial guarantees received</t>
  </si>
  <si>
    <t>On performing exposures</t>
  </si>
  <si>
    <t>On non-performing exposures</t>
  </si>
  <si>
    <t>Template EU CR1-A: Maturity of exposures</t>
  </si>
  <si>
    <t>On demand</t>
  </si>
  <si>
    <t>Net exposure value</t>
  </si>
  <si>
    <t>&lt;= 1 year</t>
  </si>
  <si>
    <t>&gt; 1 year &lt;= 5 years</t>
  </si>
  <si>
    <t>&gt; 5 years</t>
  </si>
  <si>
    <t>No stated maturity</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</si>
  <si>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</si>
  <si>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</si>
  <si>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</si>
  <si>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</si>
  <si>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</si>
  <si>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</si>
  <si>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 xml:space="preserve">Gross carrying amount               </t>
  </si>
  <si>
    <t>Template EU CR2: Changes in the stock of non-performing loans and advances</t>
  </si>
  <si>
    <t>Template EU CQ1: Credit quality of forborne exposures</t>
  </si>
  <si>
    <t>Debt Securities</t>
  </si>
  <si>
    <t>Loan commitments given</t>
  </si>
  <si>
    <t>Gross carrying amount/nominal amount of exposures with forbearance measures</t>
  </si>
  <si>
    <t>Collateral received and financial guarantees received on forborne exposures</t>
  </si>
  <si>
    <t>Of which collateral and financial guarantees received on non-performing exposures with forbearance measures</t>
  </si>
  <si>
    <t>On performing forborne exposures</t>
  </si>
  <si>
    <t>On non-performing forborne exposures</t>
  </si>
  <si>
    <t>Of which defaulted</t>
  </si>
  <si>
    <t>Of which impaired</t>
  </si>
  <si>
    <t>Non-performing forborne</t>
  </si>
  <si>
    <t>Performing forborne</t>
  </si>
  <si>
    <t>Template EU CQ4: Quality of non-performing exposures by geography </t>
  </si>
  <si>
    <t>On-balance-sheet exposures</t>
  </si>
  <si>
    <t>Other countries</t>
  </si>
  <si>
    <t>Gross carrying/nominal amount</t>
  </si>
  <si>
    <t>Of which non-performing</t>
  </si>
  <si>
    <t>Of which subject to impairment</t>
  </si>
  <si>
    <t>Accumulated impairment</t>
  </si>
  <si>
    <t>Provisions on off-balance-sheet commitments and financial guarantees given</t>
  </si>
  <si>
    <t>Accumulated negative changes in fair value due to credit risk on non-performing exposures</t>
  </si>
  <si>
    <t>Template EU CQ5: Credit quality of loans and advances to non-financial corporations by industry</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</si>
  <si>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</si>
  <si>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</si>
  <si>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</si>
  <si>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</si>
  <si>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</si>
  <si>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</si>
  <si>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</si>
  <si>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</si>
  <si>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</si>
  <si>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</si>
  <si>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</si>
  <si>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</si>
  <si>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</si>
  <si>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</si>
  <si>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</si>
  <si>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</si>
  <si>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</si>
  <si>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</si>
  <si>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</si>
  <si>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Gross carrying amount</t>
  </si>
  <si>
    <t>Of which loans and advances subject to impairment</t>
  </si>
  <si>
    <t xml:space="preserve">Template EU CQ7: Collateral obtained by taking possession and execution processes </t>
  </si>
  <si>
    <t>Property, plant and equipment (PP&amp;E)</t>
  </si>
  <si>
    <t>Other than PP&amp;E</t>
  </si>
  <si>
    <t>Residential immovable property</t>
  </si>
  <si>
    <t>Commercial Immovable property</t>
  </si>
  <si>
    <t>Movable property (auto, shipping, etc.)</t>
  </si>
  <si>
    <t>Equity and debt instruments</t>
  </si>
  <si>
    <t>Other collateral</t>
  </si>
  <si>
    <t xml:space="preserve">Collateral obtained by taking possession </t>
  </si>
  <si>
    <t>Value at initial recognition</t>
  </si>
  <si>
    <t>Accumulated negative changes</t>
  </si>
  <si>
    <t>Template EU CR3 –  CRM techniques overview:  Disclosure of the use of credit risk mitigation techniques</t>
  </si>
  <si>
    <t xml:space="preserve">Debt securities </t>
  </si>
  <si>
    <t xml:space="preserve">     Of which non-performing exposures</t>
  </si>
  <si>
    <t xml:space="preserve">            Of which defaulted </t>
  </si>
  <si>
    <t xml:space="preserve">Unsecured carrying amount </t>
  </si>
  <si>
    <t>Secured carrying amount</t>
  </si>
  <si>
    <r>
      <t xml:space="preserve">Of which </t>
    </r>
    <r>
      <rPr>
        <b/>
        <sz val="11"/>
        <color theme="0"/>
        <rFont val="Segoe UI"/>
        <family val="2"/>
        <charset val="186"/>
      </rPr>
      <t xml:space="preserve">secured by collateral </t>
    </r>
  </si>
  <si>
    <r>
      <rPr>
        <sz val="11"/>
        <color theme="0"/>
        <rFont val="Segoe UI"/>
        <family val="2"/>
        <charset val="186"/>
      </rPr>
      <t>Of which</t>
    </r>
    <r>
      <rPr>
        <b/>
        <sz val="11"/>
        <color theme="0"/>
        <rFont val="Segoe UI"/>
        <family val="2"/>
      </rPr>
      <t xml:space="preserve"> secured by financial guarantees</t>
    </r>
  </si>
  <si>
    <r>
      <rPr>
        <sz val="11"/>
        <color theme="0"/>
        <rFont val="Segoe UI"/>
        <family val="2"/>
        <charset val="186"/>
      </rPr>
      <t>Of which</t>
    </r>
    <r>
      <rPr>
        <b/>
        <sz val="11"/>
        <color theme="0"/>
        <rFont val="Segoe UI"/>
        <family val="2"/>
      </rPr>
      <t xml:space="preserve"> secured by credit derivatives</t>
    </r>
  </si>
  <si>
    <t>Disclosure of credit risk SA</t>
  </si>
  <si>
    <t>Template EU CR4</t>
  </si>
  <si>
    <t>Standardised approach – Credit risk exposure and CRM effects</t>
  </si>
  <si>
    <t>Template EU CR5</t>
  </si>
  <si>
    <t>Standardised approach</t>
  </si>
  <si>
    <t>Disclosure of specialised lending and equity exposures</t>
  </si>
  <si>
    <t>Template EU CR10.5</t>
  </si>
  <si>
    <t>Equity exposures under Articles 133 (3) to (6) and 495a(3) CRR</t>
  </si>
  <si>
    <t>On-balancesheet exposure</t>
  </si>
  <si>
    <t>Off-balancesheet exposure</t>
  </si>
  <si>
    <t>Risk weight</t>
  </si>
  <si>
    <t>Risk weighted exposure amount</t>
  </si>
  <si>
    <t>Expected loss amount</t>
  </si>
  <si>
    <t>Equity securities positions in accordance with Article 133(3) of Regulation (EU) No 575/2013</t>
  </si>
  <si>
    <t>Positions in equity securities of unlisted companies</t>
  </si>
  <si>
    <t>Template EU CR4 – standardised approach – Credit risk exposure and CRM effects</t>
  </si>
  <si>
    <t>Central governments or central banks</t>
  </si>
  <si>
    <t xml:space="preserve">Non-central government public sector entities </t>
  </si>
  <si>
    <t xml:space="preserve">    Regional governments or local authorities</t>
  </si>
  <si>
    <t xml:space="preserve">    Public sector entities</t>
  </si>
  <si>
    <t>Multilateral development banks</t>
  </si>
  <si>
    <t>International organisations</t>
  </si>
  <si>
    <t xml:space="preserve">     Of which: Specialised Lending</t>
  </si>
  <si>
    <t>Subordinated debt exposures and equity</t>
  </si>
  <si>
    <t xml:space="preserve">     Subordinated debt exposures</t>
  </si>
  <si>
    <t xml:space="preserve">     Equity</t>
  </si>
  <si>
    <t>Retail</t>
  </si>
  <si>
    <t xml:space="preserve">Secured by mortgages on immovable property and ADC exposures </t>
  </si>
  <si>
    <t xml:space="preserve">    Secured by mortgages on residential immovable property - non IPRE</t>
  </si>
  <si>
    <t xml:space="preserve">    Secured by mortgages on residential immovable property - IPRE</t>
  </si>
  <si>
    <t xml:space="preserve">    Secured by mortgages on commercial immovable property - non IPRE</t>
  </si>
  <si>
    <t xml:space="preserve">    Secured by mortgages on commercial immovable property - IPRE</t>
  </si>
  <si>
    <t xml:space="preserve">    Acquisition, Development and Construction (ADC)</t>
  </si>
  <si>
    <t>Claims on institutions and corporates with a short-term credit assessment</t>
  </si>
  <si>
    <t>Collective investment undertakings (CIU)</t>
  </si>
  <si>
    <t>Other items</t>
  </si>
  <si>
    <t>not applicable</t>
  </si>
  <si>
    <t>TOTAL</t>
  </si>
  <si>
    <t>Exposures before CCF and before CRM</t>
  </si>
  <si>
    <t>Exposures post CCF and post CRM</t>
  </si>
  <si>
    <t>RWEAs and RWEAs density</t>
  </si>
  <si>
    <t>RWEAs</t>
  </si>
  <si>
    <t xml:space="preserve">RWEAs density (%) </t>
  </si>
  <si>
    <t>Template EU CR5 – standardised approach</t>
  </si>
  <si>
    <t>Of which unrated</t>
  </si>
  <si>
    <t xml:space="preserve">      Subordinated debt exposures</t>
  </si>
  <si>
    <t>Secured by mortgages on immovable property and ADC exposures</t>
  </si>
  <si>
    <t xml:space="preserve">         no loan splitting applied</t>
  </si>
  <si>
    <t xml:space="preserve">         loan splitting applied (secured)</t>
  </si>
  <si>
    <t xml:space="preserve">         loan splitting applied (unsecured)</t>
  </si>
  <si>
    <t xml:space="preserve">   Secured by mortgages on residential immovable property - IPRE</t>
  </si>
  <si>
    <t xml:space="preserve">   Secured by mortgages on commercial immovable property - non IPRE</t>
  </si>
  <si>
    <t xml:space="preserve">        no loan splitting applied</t>
  </si>
  <si>
    <t xml:space="preserve">        loan splitting applied (secured)</t>
  </si>
  <si>
    <t xml:space="preserve">        loan splitting applied (unsecured)</t>
  </si>
  <si>
    <t>Disclosure of counterparty credit risk</t>
  </si>
  <si>
    <t>Template EU CCR1</t>
  </si>
  <si>
    <t>Analysis of CCR exposure by approach</t>
  </si>
  <si>
    <t>Template EU CCR3</t>
  </si>
  <si>
    <t>Standardised approach – CCR exposures by regulatory exposure class and risk weights</t>
  </si>
  <si>
    <t>Template EU CCR5</t>
  </si>
  <si>
    <t>Composition of collateral for CCR exposures</t>
  </si>
  <si>
    <t>Template EU CCR1 – Analysis of CCR exposure by approach</t>
  </si>
  <si>
    <t>EU - Original Exposure Method (for derivatives)</t>
  </si>
  <si>
    <t>EU - Simplified SA-CCR (for derivatives)</t>
  </si>
  <si>
    <t>SA-CCR (for derivatives)</t>
  </si>
  <si>
    <t>IMM (for derivatives and SFTs)</t>
  </si>
  <si>
    <t>Of which securities financing transactions netting sets</t>
  </si>
  <si>
    <t>Of which derivatives and long settlement transactions netting sets</t>
  </si>
  <si>
    <t>Of which from contractual cross-product netting sets</t>
  </si>
  <si>
    <t>Financial collateral simple method (for SFTs)</t>
  </si>
  <si>
    <t>Financial collateral comprehensive method (for SFTs)</t>
  </si>
  <si>
    <t>VaR for SFTs</t>
  </si>
  <si>
    <t>Replacement cost (RC)</t>
  </si>
  <si>
    <t>Potential future exposure  (PFE)</t>
  </si>
  <si>
    <t>Alpha used for computing regulatory exposure value</t>
  </si>
  <si>
    <t>Exposure value pre-CRM</t>
  </si>
  <si>
    <t>Exposure value post-CRM</t>
  </si>
  <si>
    <t>Template EU CCR3 – Standardised approach – CCR exposures by regulatory exposure class and risk weights</t>
  </si>
  <si>
    <t xml:space="preserve">Total exposure value </t>
  </si>
  <si>
    <t xml:space="preserve">Central governments or central banks </t>
  </si>
  <si>
    <t xml:space="preserve">Regional government or local authorities </t>
  </si>
  <si>
    <t>Public sector entities</t>
  </si>
  <si>
    <t>Institutions and corporates with a short-term credit assessment</t>
  </si>
  <si>
    <t>Template EU CCR5 – Composition of collateral for CCR exposures</t>
  </si>
  <si>
    <t>Cash – domestic currency</t>
  </si>
  <si>
    <t>Cash – other currencies</t>
  </si>
  <si>
    <t>Domestic sovereign debt</t>
  </si>
  <si>
    <t>Other sovereign debt</t>
  </si>
  <si>
    <t>Government agency debt</t>
  </si>
  <si>
    <t>Corporate bonds</t>
  </si>
  <si>
    <t>Equity securities</t>
  </si>
  <si>
    <t>Collateral used in derivative transactions</t>
  </si>
  <si>
    <t>Collateral used in SFTs</t>
  </si>
  <si>
    <t>Fair value of collateral received</t>
  </si>
  <si>
    <t>Fair value of posted collateral</t>
  </si>
  <si>
    <t>Segregated</t>
  </si>
  <si>
    <t>Unsegregated</t>
  </si>
  <si>
    <t>Disclosure of exposures to securitisation positions</t>
  </si>
  <si>
    <t>Template EU-SEC1</t>
  </si>
  <si>
    <t>Securitisation exposures in the non-trading book</t>
  </si>
  <si>
    <t>Template EU-SEC3</t>
  </si>
  <si>
    <t>Securitisation exposures in the non-trading book and associated regulatory capital requirements - institution acting as originator or as sponsor</t>
  </si>
  <si>
    <t>Template EU-SEC5</t>
  </si>
  <si>
    <t xml:space="preserve"> Exposures securitised by the institution - Exposures in default and specific credit risk adjustments</t>
  </si>
  <si>
    <t>Template EU MR1</t>
  </si>
  <si>
    <t>Market risk under the standardised approach</t>
  </si>
  <si>
    <t>Disclosure of market risk</t>
  </si>
  <si>
    <t>Template EU MR1 - Market risk under the standardised approach</t>
  </si>
  <si>
    <t>Outright products</t>
  </si>
  <si>
    <t>Interest rate risk (general and specific)</t>
  </si>
  <si>
    <t>Equity risk (general and specific)</t>
  </si>
  <si>
    <t>Foreign exchange risk</t>
  </si>
  <si>
    <t xml:space="preserve">Commodity risk </t>
  </si>
  <si>
    <t>Options</t>
  </si>
  <si>
    <t>Simplified approach</t>
  </si>
  <si>
    <t>Delta-plus approach</t>
  </si>
  <si>
    <t>Scenario approach</t>
  </si>
  <si>
    <t>Securitisation (specific risk)</t>
  </si>
  <si>
    <t>Template EU-SEC1 - Securitisation exposures in the non-trading book</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</si>
  <si>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</si>
  <si>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</si>
  <si>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</si>
  <si>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</si>
  <si>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</si>
  <si>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</si>
  <si>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</si>
  <si>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</si>
  <si>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</si>
  <si>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</si>
  <si>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</si>
  <si>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Institution acts as originator</t>
  </si>
  <si>
    <t>Institution acts as sponsor</t>
  </si>
  <si>
    <t>Institution acts as investor</t>
  </si>
  <si>
    <t>Traditional</t>
  </si>
  <si>
    <t>Synthetic</t>
  </si>
  <si>
    <t>Sub-total</t>
  </si>
  <si>
    <t>STS</t>
  </si>
  <si>
    <t>Non-STS</t>
  </si>
  <si>
    <t>of which SRT</t>
  </si>
  <si>
    <t>Template EU-SEC3 - Securitisation exposures in the non-trading book and associated regulatory capital requirements - institution acting as originator or as sponsor</t>
  </si>
  <si>
    <t xml:space="preserve">Traditional transactions </t>
  </si>
  <si>
    <t xml:space="preserve">   Securitisation</t>
  </si>
  <si>
    <t xml:space="preserve">       Retail</t>
  </si>
  <si>
    <t xml:space="preserve">       Of which STS</t>
  </si>
  <si>
    <t xml:space="preserve">       Wholesale</t>
  </si>
  <si>
    <t xml:space="preserve">   Re-securitisation</t>
  </si>
  <si>
    <t xml:space="preserve">Synthetic transactions </t>
  </si>
  <si>
    <t xml:space="preserve">       Retail underlying</t>
  </si>
  <si>
    <t>Exposure values (by RW bands/deductions)</t>
  </si>
  <si>
    <t>Exposure values (by regulatory approach)</t>
  </si>
  <si>
    <t>RWEA (by regulatory approach)</t>
  </si>
  <si>
    <t>Capital charge after cap</t>
  </si>
  <si>
    <t xml:space="preserve"> &gt;20% to 50% RW</t>
  </si>
  <si>
    <t xml:space="preserve"> &gt;50% to 100%           RW</t>
  </si>
  <si>
    <t xml:space="preserve"> &gt;100% to &lt;1250%     RW</t>
  </si>
  <si>
    <t>1250% RW/ deductions</t>
  </si>
  <si>
    <t>SEC-ERBA
(including IAA)</t>
  </si>
  <si>
    <t>1250% RW/
deductions</t>
  </si>
  <si>
    <t>Template EU-SEC5 - Exposures securitised by the institution - Exposures in default and specific credit risk adjustments</t>
  </si>
  <si>
    <t>Exposures securitised by the institution - Institution acts as originator or as sponsor</t>
  </si>
  <si>
    <t>Total outstanding nominal amount</t>
  </si>
  <si>
    <t>Of which exposures in default</t>
  </si>
  <si>
    <t>Total amount of specific credit risk adjustments made during the period</t>
  </si>
  <si>
    <t>Disclosure of credit valuation adjustment</t>
  </si>
  <si>
    <t>Template EU CVA1</t>
  </si>
  <si>
    <t>Credit valuation adjustment under the Reduced Basic Approach</t>
  </si>
  <si>
    <t>Template EU CVA 1 – Credit valuation adjustment risk under the Reduced Basic Approach (R-BA)</t>
  </si>
  <si>
    <t>Components of Own Funds Requirements</t>
  </si>
  <si>
    <t xml:space="preserve">Own funds requirements </t>
  </si>
  <si>
    <t xml:space="preserve">Aggregation of systematic components of CVA risk </t>
  </si>
  <si>
    <t>Aggregation of idiosyncratic components of CVA risk</t>
  </si>
  <si>
    <t>Disclosure of interest rate risk of non-trading book activities</t>
  </si>
  <si>
    <t>Template EU IRRBB1</t>
  </si>
  <si>
    <t>Interest rate risks of non-trading book activities</t>
  </si>
  <si>
    <t xml:space="preserve"> Template EU IRRBB1 - Interest rate risks of non-trading book activities</t>
  </si>
  <si>
    <t>Parallel up</t>
  </si>
  <si>
    <t xml:space="preserve">Parallel down </t>
  </si>
  <si>
    <t xml:space="preserve">Steepener </t>
  </si>
  <si>
    <t>Flattener</t>
  </si>
  <si>
    <t>Short rates up</t>
  </si>
  <si>
    <t>Short rates down</t>
  </si>
  <si>
    <t>Changes of the economic value of equity</t>
  </si>
  <si>
    <t>Changes of the net interest income</t>
  </si>
  <si>
    <t>Last period</t>
  </si>
  <si>
    <t>Disclosure of prudential disclosures on ESG risks</t>
  </si>
  <si>
    <t>Template 1</t>
  </si>
  <si>
    <t>Banking book- Indicators of potential climate Change transition risk: Credit quality of exposures by sector, emissions and residual maturity</t>
  </si>
  <si>
    <t>Template 2</t>
  </si>
  <si>
    <t>Banking book - Indicators of potential climate change transition risk: Loans collateralised by immovable property - Energy efficiency of the collateral</t>
  </si>
  <si>
    <t>Template 3</t>
  </si>
  <si>
    <t>Banking book - Indicators of potential climate change transition risk: Alignment metrics</t>
  </si>
  <si>
    <t>Template 4</t>
  </si>
  <si>
    <t>Banking book - Indicators of potential climate change transition risk: Exposures to top 20 carbon-intensive firms</t>
  </si>
  <si>
    <t>Template 5</t>
  </si>
  <si>
    <t>Banking book - Indicators of potential climate change physical risk: Exposures subject to physical risk</t>
  </si>
  <si>
    <t>Template 1: Banking book- Indicators of potential climate Change transition risk: Credit quality of exposures by sector, emissions and residual maturity</t>
  </si>
  <si>
    <t>Sector/subsector</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</si>
  <si>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</si>
  <si>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</si>
  <si>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</si>
  <si>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</si>
  <si>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</si>
  <si>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</si>
  <si>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</si>
  <si>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</si>
  <si>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</si>
  <si>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</si>
  <si>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</si>
  <si>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</si>
  <si>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</si>
  <si>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</si>
  <si>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</si>
  <si>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</si>
  <si>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C.17 - Manufacture of paper and paper products</t>
  </si>
  <si>
    <t>C.18 - Printing and reproduction of recorded media</t>
  </si>
  <si>
    <t>C.19 - Manufacture of coke and refined petroleum products</t>
  </si>
  <si>
    <t xml:space="preserve">C.20 - Manufacture of chemicals and chemical products </t>
  </si>
  <si>
    <t>C.21 - Manufacture of basic pharmaceutical products and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</si>
  <si>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</si>
  <si>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</si>
  <si>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</si>
  <si>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</si>
  <si>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</si>
  <si>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</si>
  <si>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</si>
  <si>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</si>
  <si>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</si>
  <si>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</si>
  <si>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</si>
  <si>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</si>
  <si>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 - Electricity, gas, steam and air conditioning supply</t>
  </si>
  <si>
    <t>D35.1 - Electric power generation, transmission and distribution</t>
  </si>
  <si>
    <t>D35.11 - Production of electricity</t>
  </si>
  <si>
    <t>D35.2 - Manufacture of gas; distribution of gaseous fuels through mains</t>
  </si>
  <si>
    <t>D35.3 - Steam and air conditioning supply</t>
  </si>
  <si>
    <t>E - Water supply; sewerage, waste management and remediation activities</t>
  </si>
  <si>
    <t>F - Construction</t>
  </si>
  <si>
    <t>F.41 - Construction of buildings</t>
  </si>
  <si>
    <t>F.42 - Civil engineering</t>
  </si>
  <si>
    <t>F.43 - Specialised construction activities</t>
  </si>
  <si>
    <t>G - Wholesale and retail trade; repair of motor vehicles and motorcycles</t>
  </si>
  <si>
    <t>H - Transportation and storage</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</si>
  <si>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</si>
  <si>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</si>
  <si>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</si>
  <si>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</si>
  <si>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</si>
  <si>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</si>
  <si>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</si>
  <si>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</si>
  <si>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</si>
  <si>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</si>
  <si>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</si>
  <si>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Gross carrying amount (Mln EUR)</t>
  </si>
  <si>
    <t>Of which exposures towards companies excluded from EU Paris-aligned Benchmarks in accordance with Article 12(1) points (d) to (g)  and Article 12(2) of Regulation (EU) 2020/1818</t>
  </si>
  <si>
    <t>Of which environmentally sustainable (CCM)</t>
  </si>
  <si>
    <t>Of which stage 2 exposures</t>
  </si>
  <si>
    <t>Of which non-performing exposures</t>
  </si>
  <si>
    <t>Accumulated impairment, accumulated negative changes in fair value due to credit risk and provisions (Mln EUR)</t>
  </si>
  <si>
    <t>Of which Stage 2 exposures</t>
  </si>
  <si>
    <t>GHG financed emissions (scope 1, scope 2 and scope 3 emissions of the counterparty) (in tons of CO2 equivalent)</t>
  </si>
  <si>
    <t>Of which Scope 3 financed emissions</t>
  </si>
  <si>
    <t>GHG emissions (column i): gross carrying amount percentage of the portfolio derived from company-specific reporting</t>
  </si>
  <si>
    <t xml:space="preserve"> &lt;= 5 years</t>
  </si>
  <si>
    <t>&gt; 5 year &lt;= 10 years</t>
  </si>
  <si>
    <t>&gt; 10 year &lt;= 20 years</t>
  </si>
  <si>
    <t>&gt; 20 years</t>
  </si>
  <si>
    <t>Average weighted maturity</t>
  </si>
  <si>
    <t>Template 2: Banking book - Indicators of potential climate change transition risk: Loans collateralised by immovable property - Energy efficiency of the collateral</t>
  </si>
  <si>
    <t>Counterparty sector</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</si>
  <si>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</si>
  <si>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</si>
  <si>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</si>
  <si>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</si>
  <si>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</si>
  <si>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</si>
  <si>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Total gross carrying amount amount (in MEUR)</t>
  </si>
  <si>
    <t>Level of energy efficiency (EP score in kWh/m² of collateral)</t>
  </si>
  <si>
    <t>&gt; 100; 
&lt;= 200</t>
  </si>
  <si>
    <t>&gt; 200;
 &lt;= 300</t>
  </si>
  <si>
    <t>&gt; 300;
 &lt;= 400</t>
  </si>
  <si>
    <t>&gt; 400; 
&lt;= 500</t>
  </si>
  <si>
    <t>Level of energy efficiency (EPC label of collateral)</t>
  </si>
  <si>
    <t>Without EPC label of collateral</t>
  </si>
  <si>
    <t>Of which level of energy efficiency (EP score in kWh/m² of collateral) estimated</t>
  </si>
  <si>
    <t>Template 3: Banking book - Indicators of potential climate change transition risk: Alignment metrics</t>
  </si>
  <si>
    <t>Sector</t>
  </si>
  <si>
    <t>Power</t>
  </si>
  <si>
    <t>Automotive</t>
  </si>
  <si>
    <t>Aviation</t>
  </si>
  <si>
    <t xml:space="preserve">Maritime transport </t>
  </si>
  <si>
    <t>Cement, clinker and lime production</t>
  </si>
  <si>
    <t xml:space="preserve">Iron and steel, coke, and metal ore production </t>
  </si>
  <si>
    <t>Chemicals</t>
  </si>
  <si>
    <t>… potential additions relevant to the business model of the institution</t>
  </si>
  <si>
    <t>Fossil fuel combustion  ****</t>
  </si>
  <si>
    <t>NACE Sectors (a minima)</t>
  </si>
  <si>
    <t>Portfolio gross carrying amount (Mn EUR)</t>
  </si>
  <si>
    <t>Alignment metric**</t>
  </si>
  <si>
    <t>Year of reference</t>
  </si>
  <si>
    <t>Distance to IEA NZE2050 in % ***</t>
  </si>
  <si>
    <t>Target (year of reference + 3 years)</t>
  </si>
  <si>
    <t>*** Point in Time (PiT) distance to 2030 NZE2050 scenario in %  (for each metric)</t>
  </si>
  <si>
    <r>
      <t>****</t>
    </r>
    <r>
      <rPr>
        <b/>
        <sz val="11"/>
        <rFont val="Aptos Narrow"/>
        <family val="2"/>
        <scheme val="minor"/>
      </rPr>
      <t>Fossil fuel targets</t>
    </r>
    <r>
      <rPr>
        <sz val="11"/>
        <rFont val="Aptos Narrow"/>
        <family val="2"/>
        <scheme val="minor"/>
      </rPr>
      <t>:</t>
    </r>
  </si>
  <si>
    <t>* List of NACE sectors to be considered</t>
  </si>
  <si>
    <t>IEA sector</t>
  </si>
  <si>
    <t>Sector in the template</t>
  </si>
  <si>
    <t>Column b - NACE Sectors (a minima) - Sectors required</t>
  </si>
  <si>
    <t>sector</t>
  </si>
  <si>
    <t>code</t>
  </si>
  <si>
    <t>**Examples of metrics - non-exhaustive list. Institutions shall apply metrics defined by the IEA scenario</t>
  </si>
  <si>
    <t>shipping</t>
  </si>
  <si>
    <t>power</t>
  </si>
  <si>
    <t xml:space="preserve">Fossil fuel combustion </t>
  </si>
  <si>
    <t>oil and gas</t>
  </si>
  <si>
    <t>steel</t>
  </si>
  <si>
    <t>coal</t>
  </si>
  <si>
    <t>cement</t>
  </si>
  <si>
    <t>aviation</t>
  </si>
  <si>
    <t>automotive</t>
  </si>
  <si>
    <t>Average tonnes of CO2 per passenger-km
Average gCO₂/MJ 
and
Average share of high carbon technologies (ICE).</t>
  </si>
  <si>
    <t>Average tonnes of CO2 per MWh 
and 
Average share of high carbon technologies (oil, gas, coal).</t>
  </si>
  <si>
    <t>Average tons pf CO2 per GJ.
and
Average share of high carbon technologies (ICE).</t>
  </si>
  <si>
    <t>Average tonnes of CO2 per tonne of output
and
Average share of high carbon technologies (ICE).</t>
  </si>
  <si>
    <t>Average tons of CO2 per GJ.
and
Average share of high carbon technologies (ICE).</t>
  </si>
  <si>
    <t>Average share of sustainable aviation fuels
and
Average tonnes of CO2 per passenger-km</t>
  </si>
  <si>
    <t>Average tonnes of CO2 per passenger-km
and
Average share of high carbon technologies (ICE).</t>
  </si>
  <si>
    <t xml:space="preserve">Grams of CO2 per kWh of electricity generated (Sectors 1 and 2) </t>
  </si>
  <si>
    <t>Emissions subject to financing (Sectors 1, 2, and 3, including the use of products sold)</t>
  </si>
  <si>
    <t xml:space="preserve">Grams of CO2 per kilometer traveled (Category 3, use of sold products, TtW) </t>
  </si>
  <si>
    <t xml:space="preserve">Grams of CO2 per ton-mile (Sectors 1 and 3, related to fuel and energy) </t>
  </si>
  <si>
    <t xml:space="preserve">Tons of CO2 per ton of steel (Sectors 1 and 2) </t>
  </si>
  <si>
    <t>Template 4: Banking book - Indicators of potential climate change transition risk: Exposures to top 20 carbon-intensive firms</t>
  </si>
  <si>
    <t>Gross carrying amount (aggregate)</t>
  </si>
  <si>
    <t>Gross carrying amount towards the counterparties compared to total gross carrying amount (aggregate)*</t>
  </si>
  <si>
    <t>Weighted average maturity</t>
  </si>
  <si>
    <t>Number of top 20 polluting firms included</t>
  </si>
  <si>
    <t>*For counterparties among the top 20 carbon emitting companies in the world</t>
  </si>
  <si>
    <t>Template 5: Banking book - Indicators of potential climate change physical risk: Exposures subject to physical risk</t>
  </si>
  <si>
    <t>Variable: Geographical area subject to climate change physical risk - acute and chronic events</t>
  </si>
  <si>
    <t>Loans collateralised by residential immovable property</t>
  </si>
  <si>
    <t>Loans collateralised by commercial immovable property</t>
  </si>
  <si>
    <t>Repossessed collaterals</t>
  </si>
  <si>
    <t>Other relevant sectors (breakdown below where relevant)</t>
  </si>
  <si>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</si>
  <si>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</si>
  <si>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</si>
  <si>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</si>
  <si>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</si>
  <si>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of which Stage 2 exposures</t>
  </si>
  <si>
    <t>Key metrics - MREL and, where applicable, G-SII requirement for own funds and eligible liabilities</t>
  </si>
  <si>
    <t>EU KM2: Key metrics - MREL and, where applicable, G-SII requirement for own funds and eligible liabilities</t>
  </si>
  <si>
    <t xml:space="preserve">Own funds and eligible liabilities, ratios and components </t>
  </si>
  <si>
    <t xml:space="preserve">Own funds and eligible liabilities </t>
  </si>
  <si>
    <t xml:space="preserve">Of which own funds and subordinated liabilities </t>
  </si>
  <si>
    <t>Total risk exposure amount of the resolution group (TREA)</t>
  </si>
  <si>
    <t>Own funds and eligible liabilities as a percentage of the TREA</t>
  </si>
  <si>
    <t>Total exposure measure (TEM) of the resolution group</t>
  </si>
  <si>
    <t>Own funds and eligible liabilities as percentage of the TEM</t>
  </si>
  <si>
    <t xml:space="preserve">Of which own funds or subordinated liabilities </t>
  </si>
  <si>
    <t>Does the subordination exemption in Article 72b(4) of Regulation (EU) No 575/2013 apply? (5% exemption)</t>
  </si>
  <si>
    <t>Aggregate amount of permitted non-subordinated eligible liabilities instruments if the subordination discretion in accordance with Article 72b(3) of Regulation (EU) No 575/2013 is applied (max 3.5% exemption)</t>
  </si>
  <si>
    <t>If a capped subordination exemption applies in accordance with Article 72b (3) of Regulation (EU) No 575/2013, the amount of funding issued that ranks pari passu with excluded liabilities and that is recognised under row 1, divided by funding issued that ranks pari passu with excluded liabilities and that would be recognised under row 1 if no cap was applied (%)</t>
  </si>
  <si>
    <t>Minimum requirement for own funds and eligible liabilities (MREL)</t>
  </si>
  <si>
    <t>MREL expressed as a percentage of the TREA</t>
  </si>
  <si>
    <t xml:space="preserve">Of which to be met with own funds or subordinated liabilities </t>
  </si>
  <si>
    <t>MREL expressed as a percentage of the TEM</t>
  </si>
  <si>
    <t>Of which to be met with own funds or subordinated liabilities</t>
  </si>
  <si>
    <t>G-SII Requirement for own funds and eligible liabilities  (TLAC)</t>
  </si>
  <si>
    <t xml:space="preserve">MREL / TLAC </t>
  </si>
  <si>
    <t>30-09-2025</t>
  </si>
  <si>
    <t>EUR thousand</t>
  </si>
  <si>
    <t xml:space="preserve"> Exposure classes
EUR thousand</t>
  </si>
  <si>
    <t>Categories
EUR thousand</t>
  </si>
  <si>
    <t>Exposure classes
EUR thousand</t>
  </si>
  <si>
    <t>Collateral type
EUR thousand</t>
  </si>
  <si>
    <t>Supervisory shock scenarios
EUR thousand</t>
  </si>
  <si>
    <t>30-06-2026</t>
  </si>
  <si>
    <t>31-03-2026</t>
  </si>
  <si>
    <t>Quarter ending on (30 June  2026)</t>
  </si>
  <si>
    <t>30.06.2026</t>
  </si>
  <si>
    <t>31.03.2026</t>
  </si>
  <si>
    <t>Table EU LIQB on qualitative information on LCR, which complements template EU LIQ1</t>
  </si>
  <si>
    <t>Table EU LIQB</t>
  </si>
  <si>
    <t>Table on qualitative information on LCR, which complements template EU LIQ1</t>
  </si>
  <si>
    <t>The Group’s Liquidity Coverage Ratio (LCR) is primarily driven by the size and composition of its liquidity buffer, consisting mainly of high‑quality liquid assets (HQLA), such as government securities and balances held with the central bank, as well as net cash outflows, primarily related to unsecured wholesale funding.</t>
  </si>
  <si>
    <t>Retail deposits represent the main source of funding, providing a stable and diversified funding base. The liquidity buffer comprises assets that can be readily converted into cash with minimal loss of value, supported by a substantial portfolio of highly liquid debt securities.</t>
  </si>
  <si>
    <t>The liquidity buffer comprises high-quality assets that can be readily converted into cash with minimal loss of value and without operational or legal constraints. In this regard, the Group maintains a substantial portfolio of highly liquid debt securities.</t>
  </si>
  <si>
    <t>Derivative exposures are not material, accounting for 0.2% of total assets. The balance sheet is predominantly denominated in euro, which significantly reduces foreign exchange mismatch risk in the LCR.</t>
  </si>
  <si>
    <t>Quarter ending on 30 June 2026
EUR thousand</t>
  </si>
  <si>
    <t>Quarter ending on 31 March 2026
EUR thousand</t>
  </si>
  <si>
    <t>Equity exposures to unlisted corporates pursuant to Article 495a(3) of Regulation (EU) No 575/2013</t>
  </si>
  <si>
    <t>Of which exposures towards companies excluded from EU Paris-aligned Benchmarks in accordance with points (d) to (g) of Article 12.1 and in accordance with Article 12.2 of Climate Benchmark Standards Regulation part contains information on positions if they fall into these sectors: B.05, B.06, B.08.92, B.09.1, C.19, D.35.2, G.46.81, G.47.3, H.49.5. (Codes updated to reflect NACE Rev. 2.1 classification)</t>
  </si>
  <si>
    <t>2700, 2712, 3314, 3500, 3510, 3511, 3513, 3514, 3515, 4321</t>
  </si>
  <si>
    <t>0800, 1920, 2014, 3520, 3521, 3522, 3523, 4612, 4681</t>
  </si>
  <si>
    <t>0500, 0510, 0520, 0600, 0610, 0620, 0910</t>
  </si>
  <si>
    <t>3030, 3316, 5110, 5120, 5121, 5223</t>
  </si>
  <si>
    <t>3010, 3011, 3012, 3315, 5000, 5010, 5020, 5223, 5224, 5226</t>
  </si>
  <si>
    <t>0811, 0890, 2350, 2351, 2352, 2360, 2361, 2363, 2364</t>
  </si>
  <si>
    <t>0700, 0720, 0729, 2400, 2410, 2420, 2434, 2440, 2442, 2444, 2445, 2450, 2451, 2452, 2453, 2500, 2510, 2511, 4682</t>
  </si>
  <si>
    <t>The Bank has established a financed emissions reduction target for this sector (NACE codes B.05.00, B.06.00 and B.09.00). The target has been developed in accordance with the Science Based Targets initiative (SBTi) Financial Institutions Net-Zero Standard and will be submitted to SBTi for validation.</t>
  </si>
  <si>
    <t>The target base year is 2024. As at the end of 2025, financed emissions associated with the fossil fuel combustion portfolio had decreased by approximately 9.4% compared with the base year.</t>
  </si>
  <si>
    <t>The target horizon for this portfolio extends to 2034, meaning that approximately 90% of the target period remains for the Bank to achieve full alignment with the established decarbonisation pathway. Under the applicable SBTi methodology, financed emissions are required to decrease by an average of at least 5.88% per annum over the entire target period.</t>
  </si>
  <si>
    <t>The remaining information on alignment metrics (Template 3, columns (d) to (g)) is planned to be disclosed in the Bank’s Risk and Capital Management Report following the alignment of the Bank’s greenhouse gas emissions reduction targets with the SBTi Financial Institutions Net-Zero Standard.</t>
  </si>
  <si>
    <t>As at the end of the first half of 2026, the Bank did not have any exposures to entities identified among the world's 20 most carbon-intensive companies. The identification of such entities was based on 2024 reporting data obtained from the Carbon Majors Database, the Climate Accountability Institute, and The Corporate Governance Institute. Consequently, no exposures are reported in this template for the reporting period.</t>
  </si>
  <si>
    <t>1.01</t>
  </si>
  <si>
    <t>2.80</t>
  </si>
  <si>
    <t>3.70</t>
  </si>
  <si>
    <t>3.50</t>
  </si>
  <si>
    <t>2.07</t>
  </si>
  <si>
    <t>2.87</t>
  </si>
  <si>
    <t>2.01</t>
  </si>
  <si>
    <t>3.13</t>
  </si>
  <si>
    <t>4.14</t>
  </si>
  <si>
    <t>3.47</t>
  </si>
  <si>
    <t>For the identification of exposures subject to physical risk in the first half of 2026, the Bank assesses loans secured by real estate collateral exposed to chronic and/or acute climate-related hazards. The exposures disclosed in this report represent assets assessed as being subject to a high level of physical risk, specifically flood risk, based on the geographical location of the collateral at the level of counties and municipalities/districts. The assessment is conducted using the location of the underlying real estate collateral to determine its exposure to climate-related physical hazards, with a particular focus on flood risk. Only exposures meeting the criteria for a high-risk classification are included in the reported figures.</t>
  </si>
  <si>
    <t>Current period</t>
  </si>
  <si>
    <t>Table EU IRRBBA</t>
  </si>
  <si>
    <t xml:space="preserve">Qualitative information on interest rate risks of non-trading book activities </t>
  </si>
  <si>
    <t xml:space="preserve">Table EU IRRBBA - Qualitative information on interest rate risks of non-trading book activities </t>
  </si>
  <si>
    <t>Free format text boxes for disclosure of qualitative information</t>
  </si>
  <si>
    <t xml:space="preserve">Bank identifies the following sources of interest rate risk: GAP (repricing) risk, option risk, basis risk. Bank calculate changes in net interest income (over 1 year period) and changes in economic value of equity. Bank manages IRRBB risk using asset and liability management – debt securities portfolio formation principles, deposit pricing according to its tenor and hedging using interest rate derivatives. </t>
  </si>
  <si>
    <t xml:space="preserve">Bank is calculating net interest income and economic value of equity measures on the monthly basis. Bank measures changes in earnings using 200 bp up/down interest rate scenario. The impact of interest rates shocks on EVE is assessed based on scenarios 1-6 set out in Annex III in guidelines EBA/GL/2018/02 and EBA/RTS/2022/10. </t>
  </si>
  <si>
    <t xml:space="preserve">Stress testing less adverse scenario is built using interest rate 10 year period historical data and market interest rate forecast for the upcoming year. More adverse scenario is calculated from interest rate historical data covering the 2008 financial crisis. </t>
  </si>
  <si>
    <t xml:space="preserve">Interest rate derivatives are used to adjust the repricing profile of selected balance sheet positions and reduce the overall sensitivity of the Bank’s economic value and net interest income to changes in market interest rates. </t>
  </si>
  <si>
    <t xml:space="preserve">The Bank applies fair value hedge accounting for designated hedging relationships aimed at mitigating interest rate risk on selected balance sheet items. The Bank formally documents hedge relationships and regularly assesses hedge effectiveness in accordance with IFRS hedge accounting requirements. </t>
  </si>
  <si>
    <t xml:space="preserve">Cash flows are modelled according to their repricing or maturity dates which are either contractually fixed or based on behavioural (prepayments for fixed interest rate loans, stability of non-maturing deposits, term deposit early termination) assumptions. Cash flows are modelled dependent on interest rate scenarios and including behavioural and automatic optionality. Euribor forward rates are used for cash flow repricing in the future. In EVE calculation embedded option valuation is included. </t>
  </si>
  <si>
    <t xml:space="preserve">EVE and NII measures are significant, because Bank has defined IRRBB risk appetite and set risk limits (EVE and NII) based on risk appetite. </t>
  </si>
  <si>
    <t>Average repricing maturity for retail non-maturity deposits is 1,96 years and 0,43 years for wholesale non-financial non-maturity deposits. Longest repricing maturity of non-maturity deposits is 20,0 years.</t>
  </si>
  <si>
    <t>Starting with this reporting period, the results of EVE and NII changes are presented for all currencies. In previous reporting periods, only the results for the material currency (EUR) were reported. Accordingly, the results for the last reporting period have also been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</si>
</sst>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000"/>
    <numFmt numFmtId="167" formatCode="#,###,###,##0;\(#,###,##0\);* &quot;-&quot;\ ;_(@_)"/>
  </numFmts>
  <fonts count="117" x14ac:knownFonts="1">
    <font>
      <sz val="11"/>
      <color theme="1"/>
      <name val="Aptos Narrow"/>
      <family val="2"/>
      <charset val="186"/>
      <scheme val="minor"/>
    </font>
    <font>
      <sz val="9"/>
      <color theme="0" tint="-4.9989318521683403E-2"/>
      <name val="Segoe UI"/>
      <family val="2"/>
      <charset val="186"/>
    </font>
    <font>
      <sz val="10"/>
      <color theme="0" tint="-4.9989318521683403E-2"/>
      <name val="Segoe UI"/>
      <family val="2"/>
      <charset val="186"/>
    </font>
    <font>
      <sz val="11"/>
      <color theme="1"/>
      <name val="Segoe UI"/>
      <family val="2"/>
      <charset val="186"/>
    </font>
    <font>
      <sz val="9"/>
      <name val="Aptos Narrow"/>
      <family val="2"/>
      <scheme val="minor"/>
    </font>
    <font>
      <sz val="11"/>
      <name val="Aptos Narrow"/>
      <family val="2"/>
      <scheme val="minor"/>
    </font>
    <font>
      <sz val="11"/>
      <color rgb="FF000000"/>
      <name val="Aptos Narrow"/>
      <family val="2"/>
      <scheme val="minor"/>
    </font>
    <font>
      <b/>
      <sz val="11"/>
      <name val="Aptos Narrow"/>
      <family val="2"/>
      <scheme val="minor"/>
    </font>
    <font>
      <u/>
      <sz val="11"/>
      <color theme="10"/>
      <name val="Aptos Narrow"/>
      <family val="2"/>
      <charset val="186"/>
      <scheme val="minor"/>
    </font>
    <font>
      <sz val="11"/>
      <color theme="1"/>
      <name val="Aptos Narrow"/>
      <family val="2"/>
      <charset val="186"/>
      <scheme val="minor"/>
    </font>
    <font>
      <b/>
      <sz val="14"/>
      <color theme="1"/>
      <name val="Aptos Narrow"/>
      <family val="2"/>
      <scheme val="minor"/>
    </font>
    <font>
      <b/>
      <sz val="14"/>
      <name val="Aptos Narrow"/>
      <family val="2"/>
      <scheme val="minor"/>
    </font>
    <font>
      <sz val="9"/>
      <color theme="1"/>
      <name val="Aptos Narrow"/>
      <family val="2"/>
      <scheme val="minor"/>
    </font>
    <font>
      <sz val="10"/>
      <name val="Arial"/>
      <family val="2"/>
    </font>
    <font>
      <b/>
      <sz val="9"/>
      <name val="Aptos Narrow"/>
      <family val="2"/>
      <scheme val="minor"/>
    </font>
    <font>
      <b/>
      <sz val="11"/>
      <color theme="1"/>
      <name val="Aptos Narrow"/>
      <family val="2"/>
      <scheme val="minor"/>
    </font>
    <font>
      <b/>
      <sz val="11"/>
      <color rgb="FF000000"/>
      <name val="Aptos Narrow"/>
      <family val="2"/>
      <scheme val="minor"/>
    </font>
    <font>
      <b/>
      <sz val="12"/>
      <color theme="1"/>
      <name val="Arial"/>
      <family val="2"/>
    </font>
    <font>
      <sz val="8.5"/>
      <color theme="1"/>
      <name val="Segoe UI"/>
      <family val="2"/>
    </font>
    <font>
      <sz val="8"/>
      <color theme="1"/>
      <name val="Segoe UI"/>
      <family val="2"/>
    </font>
    <font>
      <sz val="10"/>
      <color theme="1"/>
      <name val="Arial"/>
      <family val="2"/>
    </font>
    <font>
      <b/>
      <sz val="10"/>
      <color theme="1"/>
      <name val="Arial"/>
      <family val="2"/>
    </font>
    <font>
      <b/>
      <sz val="18"/>
      <color rgb="FFFF0000"/>
      <name val="Aptos Narrow"/>
      <family val="2"/>
      <scheme val="minor"/>
    </font>
    <font>
      <b/>
      <sz val="11"/>
      <color rgb="FFFF0000"/>
      <name val="Aptos Narrow"/>
      <family val="2"/>
      <scheme val="minor"/>
    </font>
    <font>
      <u/>
      <sz val="11"/>
      <color rgb="FF008080"/>
      <name val="Aptos Narrow"/>
      <family val="2"/>
      <scheme val="minor"/>
    </font>
    <font>
      <sz val="11"/>
      <color rgb="FFFF0000"/>
      <name val="Aptos Narrow"/>
      <family val="2"/>
      <scheme val="minor"/>
    </font>
    <font>
      <b/>
      <sz val="10"/>
      <name val="Arial"/>
      <family val="2"/>
    </font>
    <font>
      <b/>
      <sz val="9"/>
      <color theme="1"/>
      <name val="Segoe UI"/>
      <family val="2"/>
      <charset val="186"/>
    </font>
    <font>
      <sz val="9"/>
      <color theme="1"/>
      <name val="Segoe UI"/>
      <family val="2"/>
      <charset val="186"/>
    </font>
    <font>
      <u/>
      <sz val="9"/>
      <color theme="10"/>
      <name val="Segoe UI"/>
      <family val="2"/>
      <charset val="186"/>
    </font>
    <font>
      <sz val="11"/>
      <color rgb="FF0070C0"/>
      <name val="Aptos Narrow"/>
      <family val="2"/>
      <scheme val="minor"/>
    </font>
    <font>
      <sz val="11"/>
      <color theme="1"/>
      <name val="Segoe UI"/>
      <family val="2"/>
    </font>
    <font>
      <sz val="10"/>
      <color theme="1"/>
      <name val="Segoe UI"/>
      <family val="2"/>
    </font>
    <font>
      <sz val="9"/>
      <name val="Verdana"/>
      <family val="2"/>
    </font>
    <font>
      <b/>
      <sz val="9"/>
      <name val="Verdana"/>
      <family val="2"/>
    </font>
    <font>
      <b/>
      <sz val="12"/>
      <name val="Arial"/>
      <family val="2"/>
    </font>
    <font>
      <b/>
      <sz val="20"/>
      <name val="Arial"/>
      <family val="2"/>
    </font>
    <font>
      <sz val="11"/>
      <color theme="1"/>
      <name val="Aptos Narrow"/>
      <family val="2"/>
      <scheme val="minor"/>
    </font>
    <font>
      <i/>
      <sz val="11"/>
      <color theme="1"/>
      <name val="Aptos Narrow"/>
      <family val="2"/>
      <scheme val="minor"/>
    </font>
    <font>
      <sz val="14"/>
      <color theme="1"/>
      <name val="Aptos Narrow"/>
      <family val="2"/>
      <scheme val="minor"/>
    </font>
    <font>
      <i/>
      <sz val="11"/>
      <name val="Aptos Narrow"/>
      <family val="2"/>
      <scheme val="minor"/>
    </font>
    <font>
      <sz val="8"/>
      <color theme="1"/>
      <name val="Aptos Narrow"/>
      <family val="2"/>
      <scheme val="minor"/>
    </font>
    <font>
      <sz val="10"/>
      <color theme="1"/>
      <name val="Aptos Narrow"/>
      <family val="2"/>
      <scheme val="minor"/>
    </font>
    <font>
      <sz val="8"/>
      <name val="Arial Nova Cond"/>
      <family val="2"/>
      <charset val="186"/>
    </font>
    <font>
      <sz val="12"/>
      <color rgb="FF000000"/>
      <name val="Times New Roman"/>
      <family val="1"/>
    </font>
    <font>
      <i/>
      <sz val="11"/>
      <color rgb="FF000000"/>
      <name val="Aptos Narrow"/>
      <family val="2"/>
      <scheme val="minor"/>
    </font>
    <font>
      <sz val="10"/>
      <name val="Aptos Narrow"/>
      <family val="2"/>
      <scheme val="minor"/>
    </font>
    <font>
      <b/>
      <sz val="10"/>
      <name val="Aptos Narrow"/>
      <family val="2"/>
      <scheme val="minor"/>
    </font>
    <font>
      <b/>
      <sz val="10"/>
      <color theme="1"/>
      <name val="Aptos Narrow"/>
      <family val="2"/>
      <scheme val="minor"/>
    </font>
    <font>
      <sz val="10"/>
      <color rgb="FF000000"/>
      <name val="Aptos Narrow"/>
      <family val="2"/>
      <scheme val="minor"/>
    </font>
    <font>
      <sz val="10"/>
      <color rgb="FFFF33CC"/>
      <name val="Arial Nova Cond"/>
      <family val="2"/>
      <charset val="186"/>
    </font>
    <font>
      <b/>
      <i/>
      <sz val="10"/>
      <name val="Aptos Narrow"/>
      <family val="2"/>
      <scheme val="minor"/>
    </font>
    <font>
      <sz val="11"/>
      <color theme="1"/>
      <name val="Aptos Narrow"/>
      <family val="2"/>
      <charset val="238"/>
      <scheme val="minor"/>
    </font>
    <font>
      <u/>
      <sz val="10"/>
      <color theme="10"/>
      <name val="Arial"/>
      <family val="2"/>
    </font>
    <font>
      <b/>
      <sz val="12"/>
      <color rgb="FF000000"/>
      <name val="Aptos Narrow"/>
      <family val="2"/>
      <scheme val="minor"/>
    </font>
    <font>
      <sz val="12"/>
      <color theme="1"/>
      <name val="Aptos Narrow"/>
      <family val="2"/>
      <scheme val="minor"/>
    </font>
    <font>
      <sz val="12"/>
      <name val="Aptos Narrow"/>
      <family val="2"/>
      <scheme val="minor"/>
    </font>
    <font>
      <i/>
      <sz val="8"/>
      <color theme="1"/>
      <name val="Segoe UI"/>
      <family val="2"/>
    </font>
    <font>
      <b/>
      <i/>
      <sz val="8.5"/>
      <color theme="1"/>
      <name val="Segoe UI"/>
      <family val="2"/>
    </font>
    <font>
      <b/>
      <sz val="10"/>
      <color rgb="FF2F5773"/>
      <name val="Aptos Narrow"/>
      <family val="2"/>
      <scheme val="minor"/>
    </font>
    <font>
      <i/>
      <sz val="9"/>
      <color theme="1"/>
      <name val="Aptos Narrow"/>
      <family val="2"/>
      <scheme val="minor"/>
    </font>
    <font>
      <b/>
      <i/>
      <sz val="9"/>
      <color theme="1"/>
      <name val="Aptos Narrow"/>
      <family val="2"/>
      <scheme val="minor"/>
    </font>
    <font>
      <i/>
      <sz val="10"/>
      <color theme="1"/>
      <name val="Aptos Narrow"/>
      <family val="2"/>
      <scheme val="minor"/>
    </font>
    <font>
      <b/>
      <i/>
      <sz val="10"/>
      <color theme="1"/>
      <name val="Aptos Narrow"/>
      <family val="2"/>
      <scheme val="minor"/>
    </font>
    <font>
      <b/>
      <sz val="10"/>
      <color theme="1"/>
      <name val="Segoe UI"/>
      <family val="2"/>
    </font>
    <font>
      <b/>
      <i/>
      <sz val="10"/>
      <color theme="1"/>
      <name val="Segoe UI"/>
      <family val="2"/>
    </font>
    <font>
      <b/>
      <i/>
      <strike/>
      <sz val="10"/>
      <color rgb="FFFF0000"/>
      <name val="Segoe UI"/>
      <family val="2"/>
    </font>
    <font>
      <i/>
      <sz val="10"/>
      <color theme="1"/>
      <name val="Segoe UI"/>
      <family val="2"/>
    </font>
    <font>
      <i/>
      <sz val="10"/>
      <name val="Aptos Narrow"/>
      <family val="2"/>
      <scheme val="minor"/>
    </font>
    <font>
      <strike/>
      <sz val="10"/>
      <color rgb="FFFF0000"/>
      <name val="Aptos Narrow"/>
      <family val="2"/>
      <scheme val="minor"/>
    </font>
    <font>
      <i/>
      <sz val="10"/>
      <color rgb="FF000000"/>
      <name val="Aptos Narrow"/>
      <family val="2"/>
      <scheme val="minor"/>
    </font>
    <font>
      <b/>
      <i/>
      <sz val="10"/>
      <color rgb="FF000000"/>
      <name val="Aptos Narrow"/>
      <family val="2"/>
      <scheme val="minor"/>
    </font>
    <font>
      <sz val="11"/>
      <color rgb="FF000000"/>
      <name val="Segoe UI"/>
      <family val="2"/>
    </font>
    <font>
      <strike/>
      <sz val="11"/>
      <name val="Aptos Narrow"/>
      <family val="2"/>
      <scheme val="minor"/>
    </font>
    <font>
      <sz val="11"/>
      <color indexed="10"/>
      <name val="Aptos Narrow"/>
      <family val="2"/>
      <scheme val="minor"/>
    </font>
    <font>
      <sz val="11"/>
      <color theme="0"/>
      <name val="Aptos Narrow"/>
      <family val="2"/>
      <charset val="186"/>
      <scheme val="minor"/>
    </font>
    <font>
      <sz val="11"/>
      <color theme="0"/>
      <name val="Aptos Narrow"/>
      <family val="2"/>
      <scheme val="minor"/>
    </font>
    <font>
      <u/>
      <sz val="16"/>
      <color theme="10"/>
      <name val="Aptos Narrow"/>
      <family val="2"/>
      <charset val="186"/>
      <scheme val="minor"/>
    </font>
    <font>
      <sz val="9"/>
      <color theme="0"/>
      <name val="Aptos Narrow"/>
      <family val="2"/>
      <scheme val="minor"/>
    </font>
    <font>
      <i/>
      <sz val="11"/>
      <color theme="0"/>
      <name val="Aptos Narrow"/>
      <family val="2"/>
      <scheme val="minor"/>
    </font>
    <font>
      <b/>
      <sz val="11"/>
      <color theme="0"/>
      <name val="Aptos Narrow"/>
      <family val="2"/>
      <scheme val="minor"/>
    </font>
    <font>
      <sz val="10"/>
      <color theme="0"/>
      <name val="Aptos Narrow"/>
      <family val="2"/>
      <scheme val="minor"/>
    </font>
    <font>
      <b/>
      <sz val="10"/>
      <color theme="1"/>
      <name val="Arial"/>
      <family val="2"/>
      <charset val="186"/>
    </font>
    <font>
      <strike/>
      <sz val="10"/>
      <name val="Aptos Narrow"/>
      <family val="2"/>
      <scheme val="minor"/>
    </font>
    <font>
      <b/>
      <sz val="11"/>
      <color rgb="FF000000"/>
      <name val="Aptos Narrow"/>
      <family val="2"/>
      <charset val="186"/>
      <scheme val="minor"/>
    </font>
    <font>
      <b/>
      <sz val="9"/>
      <color theme="0"/>
      <name val="Aptos Narrow"/>
      <family val="2"/>
      <scheme val="minor"/>
    </font>
    <font>
      <b/>
      <sz val="11"/>
      <name val="Aptos Narrow"/>
      <family val="2"/>
      <charset val="186"/>
      <scheme val="minor"/>
    </font>
    <font>
      <sz val="12"/>
      <color theme="0"/>
      <name val="Aptos Narrow"/>
      <family val="2"/>
      <scheme val="minor"/>
    </font>
    <font>
      <sz val="8.5"/>
      <color theme="0"/>
      <name val="Segoe UI"/>
      <family val="2"/>
    </font>
    <font>
      <b/>
      <sz val="10"/>
      <color theme="0"/>
      <name val="Aptos Narrow"/>
      <family val="2"/>
      <scheme val="minor"/>
    </font>
    <font>
      <sz val="10"/>
      <color theme="0"/>
      <name val="Segoe UI"/>
      <family val="2"/>
    </font>
    <font>
      <sz val="8.5"/>
      <color theme="0"/>
      <name val="Aptos Narrow"/>
      <family val="2"/>
      <scheme val="minor"/>
    </font>
    <font>
      <b/>
      <sz val="10"/>
      <color rgb="FF000000"/>
      <name val="Aptos Narrow"/>
      <family val="2"/>
      <scheme val="minor"/>
    </font>
    <font>
      <b/>
      <sz val="10"/>
      <color theme="1"/>
      <name val="Segoe UI"/>
      <family val="2"/>
      <charset val="186"/>
    </font>
    <font>
      <sz val="11"/>
      <color theme="0"/>
      <name val="Segoe UI"/>
      <family val="2"/>
    </font>
    <font>
      <b/>
      <sz val="11"/>
      <color theme="0"/>
      <name val="Segoe UI"/>
      <family val="2"/>
    </font>
    <font>
      <b/>
      <sz val="8.5"/>
      <color rgb="FF000000"/>
      <name val="Aptos Narrow"/>
      <family val="2"/>
      <scheme val="minor"/>
    </font>
    <font>
      <sz val="10"/>
      <color theme="0"/>
      <name val="Arial"/>
      <family val="2"/>
    </font>
    <font>
      <sz val="10"/>
      <color rgb="FFFF0000"/>
      <name val="Aptos Narrow"/>
      <family val="2"/>
      <scheme val="minor"/>
    </font>
    <font>
      <b/>
      <sz val="9"/>
      <color theme="0"/>
      <name val="Verdana"/>
      <family val="2"/>
    </font>
    <font>
      <sz val="9"/>
      <color theme="0"/>
      <name val="Verdana"/>
      <family val="2"/>
    </font>
    <font>
      <b/>
      <u/>
      <sz val="11"/>
      <name val="Aptos Narrow"/>
      <family val="2"/>
      <scheme val="minor"/>
    </font>
    <font>
      <sz val="10"/>
      <name val="Calibri"/>
      <family val="2"/>
    </font>
    <font>
      <b/>
      <u/>
      <sz val="11"/>
      <color theme="1"/>
      <name val="Aptos Narrow"/>
      <family val="2"/>
      <scheme val="minor"/>
    </font>
    <font>
      <sz val="10"/>
      <color theme="1"/>
      <name val="Calibri"/>
      <family val="2"/>
    </font>
    <font>
      <i/>
      <sz val="10"/>
      <color theme="1"/>
      <name val="Calibri"/>
      <family val="2"/>
    </font>
    <font>
      <strike/>
      <sz val="10"/>
      <color theme="0"/>
      <name val="Aptos Narrow"/>
      <family val="2"/>
      <scheme val="minor"/>
    </font>
    <font>
      <sz val="10"/>
      <color theme="0"/>
      <name val="Calibri"/>
      <family val="2"/>
    </font>
    <font>
      <sz val="10"/>
      <color theme="1"/>
      <name val="Aptos Narrow"/>
      <family val="2"/>
      <charset val="186"/>
      <scheme val="minor"/>
    </font>
    <font>
      <b/>
      <sz val="11"/>
      <color theme="0"/>
      <name val="Segoe UI"/>
      <family val="2"/>
      <charset val="186"/>
    </font>
    <font>
      <sz val="11"/>
      <color theme="0"/>
      <name val="Segoe UI"/>
      <family val="2"/>
      <charset val="186"/>
    </font>
    <font>
      <b/>
      <i/>
      <sz val="9"/>
      <name val="Aptos Narrow"/>
      <family val="2"/>
      <scheme val="minor"/>
    </font>
    <font>
      <b/>
      <i/>
      <sz val="10"/>
      <name val="Segoe UI"/>
      <family val="2"/>
      <charset val="186"/>
    </font>
    <font>
      <b/>
      <sz val="10"/>
      <name val="Segoe UI"/>
      <family val="2"/>
      <charset val="186"/>
    </font>
    <font>
      <sz val="11"/>
      <color rgb="FFFF0000"/>
      <name val="Segoe UI"/>
      <family val="2"/>
      <charset val="186"/>
    </font>
    <font>
      <sz val="11"/>
      <name val="Segoe UI"/>
      <family val="2"/>
      <charset val="186"/>
    </font>
    <font>
      <sz val="11"/>
      <color theme="1"/>
      <name val="Calibri"/>
      <family val="2"/>
      <charset val="186"/>
    </font>
  </fonts>
  <fills count="10">
    <fill>
      <patternFill patternType="none"/>
    </fill>
    <fill>
      <patternFill patternType="gray125"/>
    </fill>
    <fill>
      <patternFill patternType="solid">
        <fgColor theme="3" tint="0.39997558519241921"/>
        <bgColor indexed="64"/>
      </patternFill>
    </fill>
    <fill>
      <patternFill patternType="solid">
        <fgColor rgb="FFE1E1EB"/>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F3F3F7"/>
        <bgColor indexed="64"/>
      </patternFill>
    </fill>
    <fill>
      <patternFill patternType="solid">
        <fgColor rgb="FFF3F3F7"/>
        <bgColor rgb="FF000000"/>
      </patternFill>
    </fill>
    <fill>
      <patternFill patternType="solid">
        <fgColor rgb="FF111C8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rgb="FF9595B9"/>
      </top>
      <bottom style="thin">
        <color rgb="FF9595B9"/>
      </bottom>
      <diagonal/>
    </border>
    <border>
      <left/>
      <right/>
      <top style="thin">
        <color rgb="FF9595B9"/>
      </top>
      <bottom/>
      <diagonal/>
    </border>
    <border>
      <left/>
      <right/>
      <top/>
      <bottom style="thin">
        <color rgb="FF9595B9"/>
      </bottom>
      <diagonal/>
    </border>
    <border diagonalUp="1" diagonalDown="1">
      <left/>
      <right/>
      <top style="thin">
        <color rgb="FF9595B9"/>
      </top>
      <bottom style="thin">
        <color rgb="FF9595B9"/>
      </bottom>
      <diagonal style="thin">
        <color rgb="FF111C89"/>
      </diagonal>
    </border>
    <border>
      <left style="thin">
        <color rgb="FF9595B9"/>
      </left>
      <right style="thin">
        <color rgb="FF9595B9"/>
      </right>
      <top style="thin">
        <color rgb="FF9595B9"/>
      </top>
      <bottom style="thin">
        <color rgb="FF9595B9"/>
      </bottom>
      <diagonal/>
    </border>
    <border>
      <left style="thin">
        <color rgb="FF9595B9"/>
      </left>
      <right style="thin">
        <color rgb="FF9595B9"/>
      </right>
      <top/>
      <bottom style="thin">
        <color rgb="FF9595B9"/>
      </bottom>
      <diagonal/>
    </border>
    <border>
      <left style="thin">
        <color rgb="FF9595B9"/>
      </left>
      <right style="thin">
        <color rgb="FF9595B9"/>
      </right>
      <top style="thin">
        <color rgb="FF9595B9"/>
      </top>
      <bottom/>
      <diagonal/>
    </border>
    <border>
      <left style="thin">
        <color rgb="FFDFDFE9"/>
      </left>
      <right style="thin">
        <color rgb="FFDFDFE9"/>
      </right>
      <top style="thin">
        <color rgb="FF9595B9"/>
      </top>
      <bottom style="thin">
        <color rgb="FF9595B9"/>
      </bottom>
      <diagonal/>
    </border>
    <border>
      <left style="thin">
        <color rgb="FFDFDFE9"/>
      </left>
      <right style="thin">
        <color rgb="FFDFDFE9"/>
      </right>
      <top/>
      <bottom style="thin">
        <color rgb="FF9595B9"/>
      </bottom>
      <diagonal/>
    </border>
  </borders>
  <cellStyleXfs count="16">
    <xf numFmtId="0" fontId="0" fillId="0" borderId="0"/>
    <xf numFmtId="0" fontId="8" fillId="0" borderId="0" applyNumberFormat="0" applyFill="0" applyBorder="0" applyAlignment="0" applyProtection="0"/>
    <xf numFmtId="9" fontId="9" fillId="0" borderId="0" applyFont="0" applyFill="0" applyBorder="0" applyAlignment="0" applyProtection="0"/>
    <xf numFmtId="0" fontId="13" fillId="0" borderId="0">
      <alignment vertical="center"/>
    </xf>
    <xf numFmtId="3" fontId="13" fillId="4" borderId="1" applyFont="0">
      <alignment horizontal="right" vertical="center"/>
      <protection locked="0"/>
    </xf>
    <xf numFmtId="0" fontId="13" fillId="0" borderId="0">
      <alignment vertical="center"/>
    </xf>
    <xf numFmtId="0" fontId="31" fillId="0" borderId="0"/>
    <xf numFmtId="0" fontId="35" fillId="0" borderId="0" applyNumberFormat="0" applyFill="0" applyBorder="0" applyAlignment="0" applyProtection="0"/>
    <xf numFmtId="0" fontId="26" fillId="5" borderId="2" applyFont="0" applyBorder="0">
      <alignment horizontal="center" wrapText="1"/>
    </xf>
    <xf numFmtId="0" fontId="36" fillId="5" borderId="3" applyNumberFormat="0" applyFill="0" applyBorder="0" applyAlignment="0" applyProtection="0">
      <alignment horizontal="left"/>
    </xf>
    <xf numFmtId="0" fontId="52" fillId="0" borderId="0"/>
    <xf numFmtId="0" fontId="53" fillId="0" borderId="0" applyNumberFormat="0" applyFill="0" applyBorder="0" applyAlignment="0" applyProtection="0"/>
    <xf numFmtId="0" fontId="37" fillId="0" borderId="0"/>
    <xf numFmtId="0" fontId="13" fillId="0" borderId="0"/>
    <xf numFmtId="0" fontId="13" fillId="0" borderId="0"/>
    <xf numFmtId="0" fontId="13" fillId="0" borderId="0"/>
  </cellStyleXfs>
  <cellXfs count="584">
    <xf numFmtId="0" fontId="0" fillId="0" borderId="0" xfId="0"/>
    <xf numFmtId="0" fontId="3" fillId="0" borderId="0" xfId="0" applyFont="1"/>
    <xf numFmtId="0" fontId="3" fillId="3" borderId="0" xfId="0" applyFont="1" applyFill="1"/>
    <xf numFmtId="0" fontId="3" fillId="3" borderId="0" xfId="0" applyFont="1" applyFill="1" applyAlignment="1">
      <alignment horizontal="left" vertical="center"/>
    </xf>
    <xf numFmtId="0" fontId="3" fillId="0" borderId="0" xfId="0" applyFont="1" applyAlignment="1">
      <alignment wrapText="1"/>
    </xf>
    <xf numFmtId="0" fontId="3" fillId="3" borderId="0" xfId="0" applyFont="1" applyFill="1" applyAlignment="1">
      <alignment wrapText="1"/>
    </xf>
    <xf numFmtId="0" fontId="3" fillId="3" borderId="0" xfId="0" applyFont="1" applyFill="1" applyAlignment="1">
      <alignment horizontal="center"/>
    </xf>
    <xf numFmtId="0" fontId="3" fillId="0" borderId="0" xfId="0" applyFont="1" applyAlignment="1">
      <alignment horizontal="center"/>
    </xf>
    <xf numFmtId="0" fontId="1" fillId="2" borderId="0" xfId="0" applyFont="1" applyFill="1" applyAlignment="1">
      <alignment horizontal="left" vertical="center" wrapText="1"/>
    </xf>
    <xf numFmtId="0" fontId="8" fillId="0" borderId="0" xfId="1" applyAlignment="1">
      <alignment horizontal="left" vertical="center" wrapText="1"/>
    </xf>
    <xf numFmtId="0" fontId="8" fillId="0" borderId="0" xfId="1"/>
    <xf numFmtId="0" fontId="8" fillId="0" borderId="0" xfId="1" applyAlignment="1">
      <alignment wrapText="1"/>
    </xf>
    <xf numFmtId="0" fontId="8" fillId="0" borderId="0" xfId="1" applyFill="1"/>
    <xf numFmtId="0" fontId="4" fillId="6" borderId="0" xfId="0" applyFont="1" applyFill="1"/>
    <xf numFmtId="0" fontId="5" fillId="6" borderId="0" xfId="0" applyFont="1" applyFill="1"/>
    <xf numFmtId="0" fontId="4" fillId="6" borderId="0" xfId="0" applyFont="1" applyFill="1" applyAlignment="1">
      <alignment wrapText="1"/>
    </xf>
    <xf numFmtId="0" fontId="5" fillId="6" borderId="0" xfId="0" applyFont="1" applyFill="1" applyAlignment="1">
      <alignment wrapText="1"/>
    </xf>
    <xf numFmtId="0" fontId="76" fillId="9" borderId="0" xfId="0" applyFont="1" applyFill="1" applyAlignment="1">
      <alignment horizontal="center" vertical="center" wrapText="1"/>
    </xf>
    <xf numFmtId="14" fontId="76" fillId="9" borderId="0" xfId="0" applyNumberFormat="1" applyFont="1" applyFill="1" applyAlignment="1">
      <alignment horizontal="center" vertical="center" wrapText="1"/>
    </xf>
    <xf numFmtId="0" fontId="77" fillId="6" borderId="0" xfId="1" applyFont="1" applyFill="1"/>
    <xf numFmtId="0" fontId="12" fillId="6" borderId="0" xfId="0" applyFont="1" applyFill="1"/>
    <xf numFmtId="0" fontId="0" fillId="6" borderId="0" xfId="0" applyFill="1"/>
    <xf numFmtId="0" fontId="77" fillId="6" borderId="0" xfId="1" applyFont="1" applyFill="1" applyBorder="1"/>
    <xf numFmtId="0" fontId="6" fillId="6" borderId="0" xfId="0" applyFont="1" applyFill="1" applyAlignment="1">
      <alignment vertical="center" wrapText="1"/>
    </xf>
    <xf numFmtId="0" fontId="12" fillId="6" borderId="0" xfId="0" applyFont="1" applyFill="1" applyAlignment="1">
      <alignment wrapText="1"/>
    </xf>
    <xf numFmtId="0" fontId="0" fillId="6" borderId="0" xfId="0" applyFill="1" applyAlignment="1">
      <alignment wrapText="1"/>
    </xf>
    <xf numFmtId="0" fontId="25" fillId="6" borderId="0" xfId="0" applyFont="1" applyFill="1"/>
    <xf numFmtId="0" fontId="79" fillId="9" borderId="0" xfId="0" applyFont="1" applyFill="1" applyAlignment="1">
      <alignment vertical="center" wrapText="1"/>
    </xf>
    <xf numFmtId="0" fontId="80" fillId="9" borderId="0" xfId="0" applyFont="1" applyFill="1" applyAlignment="1">
      <alignment vertical="center" wrapText="1"/>
    </xf>
    <xf numFmtId="0" fontId="80" fillId="9" borderId="0" xfId="0" applyFont="1" applyFill="1" applyAlignment="1">
      <alignment vertical="center"/>
    </xf>
    <xf numFmtId="0" fontId="76" fillId="9" borderId="0" xfId="0" applyFont="1" applyFill="1"/>
    <xf numFmtId="0" fontId="0" fillId="6" borderId="0" xfId="0" applyFill="1" applyAlignment="1">
      <alignment horizontal="center" vertical="center"/>
    </xf>
    <xf numFmtId="0" fontId="0" fillId="6" borderId="0" xfId="0" applyFill="1" applyAlignment="1">
      <alignment horizontal="center"/>
    </xf>
    <xf numFmtId="0" fontId="77" fillId="6" borderId="0" xfId="1" applyFont="1" applyFill="1" applyAlignment="1">
      <alignment vertical="center"/>
    </xf>
    <xf numFmtId="0" fontId="11" fillId="6" borderId="0" xfId="0" applyFont="1" applyFill="1" applyAlignment="1">
      <alignment vertical="center"/>
    </xf>
    <xf numFmtId="0" fontId="0" fillId="6" borderId="0" xfId="0" applyFill="1" applyAlignment="1">
      <alignment vertical="center" wrapText="1"/>
    </xf>
    <xf numFmtId="0" fontId="20" fillId="6" borderId="0" xfId="0" applyFont="1" applyFill="1" applyAlignment="1">
      <alignment vertical="center" wrapText="1"/>
    </xf>
    <xf numFmtId="0" fontId="75" fillId="9" borderId="0" xfId="0" applyFont="1" applyFill="1"/>
    <xf numFmtId="0" fontId="75" fillId="9" borderId="0" xfId="0" applyFont="1" applyFill="1" applyAlignment="1">
      <alignment horizontal="center" vertical="center" wrapText="1"/>
    </xf>
    <xf numFmtId="0" fontId="76" fillId="9" borderId="0" xfId="0" applyFont="1" applyFill="1" applyAlignment="1">
      <alignment wrapText="1"/>
    </xf>
    <xf numFmtId="0" fontId="39" fillId="6" borderId="0" xfId="0" applyFont="1" applyFill="1"/>
    <xf numFmtId="0" fontId="42" fillId="6" borderId="0" xfId="0" applyFont="1" applyFill="1"/>
    <xf numFmtId="0" fontId="48" fillId="6" borderId="0" xfId="0" applyFont="1" applyFill="1"/>
    <xf numFmtId="0" fontId="0" fillId="6" borderId="0" xfId="0" applyFill="1" applyAlignment="1">
      <alignment vertical="center"/>
    </xf>
    <xf numFmtId="0" fontId="25" fillId="6" borderId="0" xfId="0" applyFont="1" applyFill="1" applyAlignment="1">
      <alignment wrapText="1"/>
    </xf>
    <xf numFmtId="0" fontId="42" fillId="6" borderId="0" xfId="0" applyFont="1" applyFill="1" applyAlignment="1">
      <alignment vertical="center"/>
    </xf>
    <xf numFmtId="0" fontId="81" fillId="9" borderId="0" xfId="0" applyFont="1" applyFill="1"/>
    <xf numFmtId="0" fontId="80" fillId="9" borderId="0" xfId="0" applyFont="1" applyFill="1" applyAlignment="1">
      <alignment horizontal="center" vertical="center" wrapText="1"/>
    </xf>
    <xf numFmtId="0" fontId="80" fillId="9" borderId="0" xfId="0" applyFont="1" applyFill="1" applyAlignment="1">
      <alignment horizontal="left" vertical="center" wrapText="1"/>
    </xf>
    <xf numFmtId="0" fontId="44" fillId="6" borderId="0" xfId="0" applyFont="1" applyFill="1" applyAlignment="1">
      <alignment vertical="center"/>
    </xf>
    <xf numFmtId="0" fontId="50" fillId="6" borderId="0" xfId="0" applyFont="1" applyFill="1"/>
    <xf numFmtId="0" fontId="76" fillId="6" borderId="0" xfId="0" applyFont="1" applyFill="1"/>
    <xf numFmtId="0" fontId="77" fillId="6" borderId="0" xfId="1" applyFont="1" applyFill="1" applyBorder="1" applyAlignment="1">
      <alignment vertical="center"/>
    </xf>
    <xf numFmtId="0" fontId="41" fillId="6" borderId="0" xfId="0" applyFont="1" applyFill="1" applyAlignment="1">
      <alignment vertical="center"/>
    </xf>
    <xf numFmtId="0" fontId="78" fillId="9" borderId="0" xfId="0" applyFont="1" applyFill="1" applyAlignment="1">
      <alignment horizontal="center" vertical="center" wrapText="1"/>
    </xf>
    <xf numFmtId="0" fontId="81" fillId="9" borderId="0" xfId="0" applyFont="1" applyFill="1" applyAlignment="1">
      <alignment horizontal="center" vertical="center" wrapText="1"/>
    </xf>
    <xf numFmtId="0" fontId="10" fillId="6" borderId="0" xfId="0" applyFont="1" applyFill="1"/>
    <xf numFmtId="0" fontId="23" fillId="6" borderId="0" xfId="0" applyFont="1" applyFill="1"/>
    <xf numFmtId="0" fontId="80" fillId="9" borderId="0" xfId="0" applyFont="1" applyFill="1" applyAlignment="1">
      <alignment horizontal="center" vertical="center"/>
    </xf>
    <xf numFmtId="0" fontId="77" fillId="6" borderId="0" xfId="1" applyFont="1" applyFill="1" applyBorder="1" applyAlignment="1">
      <alignment vertical="top"/>
    </xf>
    <xf numFmtId="0" fontId="15" fillId="6" borderId="0" xfId="0" applyFont="1" applyFill="1"/>
    <xf numFmtId="0" fontId="76" fillId="9" borderId="0" xfId="0" applyFont="1" applyFill="1" applyAlignment="1">
      <alignment horizontal="center"/>
    </xf>
    <xf numFmtId="0" fontId="80" fillId="9" borderId="0" xfId="0" applyFont="1" applyFill="1" applyAlignment="1">
      <alignment horizontal="center"/>
    </xf>
    <xf numFmtId="0" fontId="76" fillId="9" borderId="0" xfId="0" applyFont="1" applyFill="1" applyAlignment="1">
      <alignment horizontal="center" vertical="center"/>
    </xf>
    <xf numFmtId="14" fontId="76" fillId="9" borderId="0" xfId="0" applyNumberFormat="1" applyFont="1" applyFill="1" applyAlignment="1">
      <alignment horizontal="center" vertical="center"/>
    </xf>
    <xf numFmtId="0" fontId="54" fillId="6" borderId="0" xfId="0" applyFont="1" applyFill="1" applyAlignment="1">
      <alignment vertical="center"/>
    </xf>
    <xf numFmtId="0" fontId="76" fillId="9" borderId="0" xfId="0" applyFont="1" applyFill="1" applyAlignment="1">
      <alignment vertical="center" wrapText="1"/>
    </xf>
    <xf numFmtId="0" fontId="55" fillId="6" borderId="0" xfId="0" applyFont="1" applyFill="1" applyAlignment="1">
      <alignment vertical="center"/>
    </xf>
    <xf numFmtId="0" fontId="55" fillId="6" borderId="0" xfId="0" applyFont="1" applyFill="1"/>
    <xf numFmtId="0" fontId="18" fillId="6" borderId="0" xfId="0" applyFont="1" applyFill="1" applyAlignment="1">
      <alignment horizontal="center" vertical="center" wrapText="1"/>
    </xf>
    <xf numFmtId="0" fontId="18" fillId="6" borderId="0" xfId="0" applyFont="1" applyFill="1" applyAlignment="1">
      <alignment vertical="center" wrapText="1"/>
    </xf>
    <xf numFmtId="0" fontId="87" fillId="9" borderId="0" xfId="0" applyFont="1" applyFill="1" applyAlignment="1">
      <alignment vertical="center" wrapText="1"/>
    </xf>
    <xf numFmtId="0" fontId="88" fillId="9" borderId="0" xfId="0" applyFont="1" applyFill="1" applyAlignment="1">
      <alignment horizontal="center" vertical="center" wrapText="1"/>
    </xf>
    <xf numFmtId="0" fontId="88" fillId="9" borderId="0" xfId="0" applyFont="1" applyFill="1" applyAlignment="1">
      <alignment vertical="center" wrapText="1"/>
    </xf>
    <xf numFmtId="3" fontId="60" fillId="7" borderId="0" xfId="0" applyNumberFormat="1" applyFont="1" applyFill="1" applyAlignment="1">
      <alignment horizontal="right" wrapText="1"/>
    </xf>
    <xf numFmtId="0" fontId="59" fillId="6" borderId="0" xfId="0" applyFont="1" applyFill="1" applyAlignment="1">
      <alignment vertical="center"/>
    </xf>
    <xf numFmtId="0" fontId="89" fillId="9" borderId="0" xfId="0" applyFont="1" applyFill="1" applyAlignment="1">
      <alignment vertical="center"/>
    </xf>
    <xf numFmtId="0" fontId="37" fillId="6" borderId="0" xfId="0" applyFont="1" applyFill="1"/>
    <xf numFmtId="0" fontId="56" fillId="6" borderId="0" xfId="0" applyFont="1" applyFill="1" applyAlignment="1">
      <alignment vertical="center"/>
    </xf>
    <xf numFmtId="0" fontId="56" fillId="6" borderId="0" xfId="0" applyFont="1" applyFill="1"/>
    <xf numFmtId="0" fontId="87" fillId="9" borderId="0" xfId="0" applyFont="1" applyFill="1" applyAlignment="1">
      <alignment vertical="center"/>
    </xf>
    <xf numFmtId="0" fontId="87" fillId="9" borderId="0" xfId="0" applyFont="1" applyFill="1"/>
    <xf numFmtId="0" fontId="90" fillId="9" borderId="0" xfId="0" applyFont="1" applyFill="1" applyAlignment="1">
      <alignment horizontal="center" vertical="center" wrapText="1"/>
    </xf>
    <xf numFmtId="0" fontId="81" fillId="9" borderId="0" xfId="0" applyFont="1" applyFill="1" applyAlignment="1">
      <alignment horizontal="right" vertical="center" wrapText="1"/>
    </xf>
    <xf numFmtId="0" fontId="91" fillId="9" borderId="0" xfId="0" applyFont="1" applyFill="1" applyAlignment="1">
      <alignment horizontal="center" vertical="center" wrapText="1"/>
    </xf>
    <xf numFmtId="0" fontId="81" fillId="9" borderId="0" xfId="0" applyFont="1" applyFill="1" applyAlignment="1">
      <alignment vertical="center" wrapText="1"/>
    </xf>
    <xf numFmtId="0" fontId="81" fillId="9" borderId="0" xfId="0" applyFont="1" applyFill="1" applyAlignment="1">
      <alignment horizontal="center" vertical="center"/>
    </xf>
    <xf numFmtId="0" fontId="37" fillId="6" borderId="0" xfId="0" applyFont="1" applyFill="1" applyAlignment="1">
      <alignment vertical="center"/>
    </xf>
    <xf numFmtId="0" fontId="90" fillId="9" borderId="0" xfId="0" applyFont="1" applyFill="1" applyAlignment="1">
      <alignment vertical="center" wrapText="1"/>
    </xf>
    <xf numFmtId="3" fontId="65" fillId="7" borderId="0" xfId="0" applyNumberFormat="1" applyFont="1" applyFill="1" applyAlignment="1">
      <alignment horizontal="right" wrapText="1"/>
    </xf>
    <xf numFmtId="3" fontId="32" fillId="7" borderId="0" xfId="0" applyNumberFormat="1" applyFont="1" applyFill="1" applyAlignment="1">
      <alignment horizontal="right" wrapText="1"/>
    </xf>
    <xf numFmtId="3" fontId="65" fillId="7" borderId="0" xfId="0" applyNumberFormat="1" applyFont="1" applyFill="1" applyAlignment="1">
      <alignment horizontal="center" wrapText="1"/>
    </xf>
    <xf numFmtId="3" fontId="32" fillId="7" borderId="0" xfId="0" applyNumberFormat="1" applyFont="1" applyFill="1" applyAlignment="1">
      <alignment wrapText="1"/>
    </xf>
    <xf numFmtId="0" fontId="91" fillId="9" borderId="0" xfId="0" applyFont="1" applyFill="1" applyAlignment="1">
      <alignment vertical="center" wrapText="1"/>
    </xf>
    <xf numFmtId="0" fontId="78" fillId="9" borderId="0" xfId="0" applyFont="1" applyFill="1" applyAlignment="1">
      <alignment horizontal="center" vertical="center"/>
    </xf>
    <xf numFmtId="0" fontId="72" fillId="6" borderId="0" xfId="0" applyFont="1" applyFill="1" applyAlignment="1">
      <alignment vertical="center"/>
    </xf>
    <xf numFmtId="0" fontId="94" fillId="9" borderId="0" xfId="0" applyFont="1" applyFill="1" applyAlignment="1">
      <alignment vertical="center" wrapText="1"/>
    </xf>
    <xf numFmtId="0" fontId="94" fillId="9" borderId="0" xfId="0" applyFont="1" applyFill="1" applyAlignment="1">
      <alignment horizontal="right" vertical="center" wrapText="1"/>
    </xf>
    <xf numFmtId="0" fontId="77" fillId="6" borderId="0" xfId="1" applyFont="1" applyFill="1" applyBorder="1" applyAlignment="1">
      <alignment horizontal="left"/>
    </xf>
    <xf numFmtId="0" fontId="37" fillId="6" borderId="0" xfId="0" applyFont="1" applyFill="1" applyAlignment="1">
      <alignment horizontal="center" vertical="center"/>
    </xf>
    <xf numFmtId="0" fontId="80" fillId="9" borderId="0" xfId="0" applyFont="1" applyFill="1" applyAlignment="1">
      <alignment horizontal="right" vertical="center" wrapText="1"/>
    </xf>
    <xf numFmtId="0" fontId="76" fillId="9" borderId="0" xfId="0" applyFont="1" applyFill="1" applyAlignment="1">
      <alignment horizontal="right" vertical="center"/>
    </xf>
    <xf numFmtId="0" fontId="95" fillId="9" borderId="0" xfId="0" applyFont="1" applyFill="1" applyAlignment="1">
      <alignment horizontal="right" vertical="center" wrapText="1"/>
    </xf>
    <xf numFmtId="0" fontId="42" fillId="6" borderId="0" xfId="0" applyFont="1" applyFill="1" applyAlignment="1">
      <alignment horizontal="center" vertical="center"/>
    </xf>
    <xf numFmtId="0" fontId="89" fillId="9" borderId="0" xfId="0" applyFont="1" applyFill="1" applyAlignment="1">
      <alignment horizontal="center" vertical="center" wrapText="1"/>
    </xf>
    <xf numFmtId="9" fontId="89" fillId="9" borderId="0" xfId="0" applyNumberFormat="1" applyFont="1" applyFill="1" applyAlignment="1">
      <alignment horizontal="center" vertical="center" wrapText="1"/>
    </xf>
    <xf numFmtId="0" fontId="76" fillId="9" borderId="0" xfId="0" applyFont="1" applyFill="1" applyAlignment="1">
      <alignment horizontal="right" wrapText="1"/>
    </xf>
    <xf numFmtId="0" fontId="19" fillId="6" borderId="0" xfId="0" applyFont="1" applyFill="1" applyAlignment="1">
      <alignment horizontal="center" vertical="center" wrapText="1"/>
    </xf>
    <xf numFmtId="0" fontId="22" fillId="6" borderId="0" xfId="0" applyFont="1" applyFill="1"/>
    <xf numFmtId="0" fontId="97" fillId="9" borderId="0" xfId="0" applyFont="1" applyFill="1" applyAlignment="1">
      <alignment horizontal="center" vertical="center" wrapText="1"/>
    </xf>
    <xf numFmtId="0" fontId="97" fillId="9" borderId="0" xfId="0" applyFont="1" applyFill="1" applyAlignment="1">
      <alignment vertical="center" wrapText="1"/>
    </xf>
    <xf numFmtId="0" fontId="97" fillId="9" borderId="0" xfId="0" applyFont="1" applyFill="1" applyAlignment="1">
      <alignment horizontal="right" vertical="center" wrapText="1"/>
    </xf>
    <xf numFmtId="0" fontId="17" fillId="6" borderId="0" xfId="0" applyFont="1" applyFill="1"/>
    <xf numFmtId="9" fontId="97" fillId="9" borderId="0" xfId="0" applyNumberFormat="1" applyFont="1" applyFill="1" applyAlignment="1">
      <alignment horizontal="right" vertical="center" wrapText="1"/>
    </xf>
    <xf numFmtId="0" fontId="76" fillId="9" borderId="0" xfId="0" applyFont="1" applyFill="1" applyAlignment="1">
      <alignment horizontal="right" vertical="center" wrapText="1"/>
    </xf>
    <xf numFmtId="0" fontId="20" fillId="6" borderId="0" xfId="0" applyFont="1" applyFill="1"/>
    <xf numFmtId="0" fontId="5" fillId="6" borderId="4" xfId="0" applyFont="1" applyFill="1" applyBorder="1" applyAlignment="1">
      <alignment horizontal="center"/>
    </xf>
    <xf numFmtId="0" fontId="13" fillId="6" borderId="4" xfId="0" applyFont="1" applyFill="1" applyBorder="1" applyAlignment="1">
      <alignment vertical="center" wrapText="1"/>
    </xf>
    <xf numFmtId="3" fontId="20" fillId="6" borderId="4" xfId="0" applyNumberFormat="1" applyFont="1" applyFill="1" applyBorder="1" applyAlignment="1">
      <alignment horizontal="right" wrapText="1"/>
    </xf>
    <xf numFmtId="0" fontId="20" fillId="6" borderId="4" xfId="0" applyFont="1" applyFill="1" applyBorder="1" applyAlignment="1">
      <alignment horizontal="center" vertical="center" wrapText="1"/>
    </xf>
    <xf numFmtId="0" fontId="15" fillId="6" borderId="4" xfId="0" applyFont="1" applyFill="1" applyBorder="1" applyAlignment="1">
      <alignment horizontal="center"/>
    </xf>
    <xf numFmtId="0" fontId="21" fillId="6" borderId="4" xfId="0" applyFont="1" applyFill="1" applyBorder="1" applyAlignment="1">
      <alignment vertical="center" wrapText="1"/>
    </xf>
    <xf numFmtId="3" fontId="21" fillId="6" borderId="4" xfId="0" applyNumberFormat="1" applyFont="1" applyFill="1" applyBorder="1" applyAlignment="1">
      <alignment horizontal="right" wrapText="1"/>
    </xf>
    <xf numFmtId="0" fontId="20" fillId="6" borderId="4" xfId="0" applyFont="1" applyFill="1" applyBorder="1" applyAlignment="1">
      <alignment vertical="center"/>
    </xf>
    <xf numFmtId="3" fontId="20" fillId="6" borderId="4" xfId="0" applyNumberFormat="1" applyFont="1" applyFill="1" applyBorder="1" applyAlignment="1">
      <alignment vertical="center" wrapText="1"/>
    </xf>
    <xf numFmtId="3" fontId="13" fillId="6" borderId="4" xfId="0" applyNumberFormat="1" applyFont="1" applyFill="1" applyBorder="1" applyAlignment="1">
      <alignment vertical="center" wrapText="1"/>
    </xf>
    <xf numFmtId="0" fontId="82" fillId="6" borderId="4" xfId="0" applyFont="1" applyFill="1" applyBorder="1" applyAlignment="1">
      <alignment horizontal="center" vertical="center" wrapText="1"/>
    </xf>
    <xf numFmtId="0" fontId="26" fillId="6" borderId="4" xfId="0" applyFont="1" applyFill="1" applyBorder="1" applyAlignment="1">
      <alignment vertical="center"/>
    </xf>
    <xf numFmtId="3" fontId="82" fillId="6" borderId="4" xfId="0" applyNumberFormat="1" applyFont="1" applyFill="1" applyBorder="1" applyAlignment="1">
      <alignment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vertical="center" wrapText="1"/>
    </xf>
    <xf numFmtId="3" fontId="37" fillId="6" borderId="4" xfId="0" applyNumberFormat="1" applyFont="1" applyFill="1" applyBorder="1" applyAlignment="1">
      <alignment vertical="center" wrapText="1"/>
    </xf>
    <xf numFmtId="165" fontId="5" fillId="6" borderId="4" xfId="0" applyNumberFormat="1" applyFont="1" applyFill="1" applyBorder="1" applyAlignment="1">
      <alignment horizontal="center" vertical="center" wrapText="1"/>
    </xf>
    <xf numFmtId="0" fontId="37" fillId="6" borderId="4" xfId="0" applyFont="1" applyFill="1" applyBorder="1" applyAlignment="1">
      <alignment vertical="center" wrapText="1"/>
    </xf>
    <xf numFmtId="0" fontId="40" fillId="6" borderId="4" xfId="0" applyFont="1" applyFill="1" applyBorder="1" applyAlignment="1">
      <alignment vertical="center" wrapText="1"/>
    </xf>
    <xf numFmtId="0" fontId="7" fillId="6" borderId="4" xfId="0" applyFont="1" applyFill="1" applyBorder="1" applyAlignment="1">
      <alignment horizontal="center" vertical="center" wrapText="1"/>
    </xf>
    <xf numFmtId="0" fontId="15" fillId="6" borderId="4" xfId="0" applyFont="1" applyFill="1" applyBorder="1" applyAlignment="1">
      <alignment vertical="center" wrapText="1"/>
    </xf>
    <xf numFmtId="3" fontId="15" fillId="6" borderId="4" xfId="0" applyNumberFormat="1" applyFont="1" applyFill="1" applyBorder="1" applyAlignment="1">
      <alignment vertical="center" wrapText="1"/>
    </xf>
    <xf numFmtId="3" fontId="37" fillId="7" borderId="5" xfId="0" applyNumberFormat="1" applyFont="1" applyFill="1" applyBorder="1" applyAlignment="1">
      <alignment vertical="center" wrapText="1"/>
    </xf>
    <xf numFmtId="3" fontId="37" fillId="7" borderId="6" xfId="0" applyNumberFormat="1" applyFont="1" applyFill="1" applyBorder="1" applyAlignment="1">
      <alignment vertical="center" wrapText="1"/>
    </xf>
    <xf numFmtId="3" fontId="24" fillId="7" borderId="0" xfId="0" applyNumberFormat="1" applyFont="1" applyFill="1" applyAlignment="1">
      <alignment vertical="center" wrapText="1"/>
    </xf>
    <xf numFmtId="3" fontId="37" fillId="7" borderId="0" xfId="0" applyNumberFormat="1" applyFont="1" applyFill="1" applyAlignment="1">
      <alignment vertical="center" wrapText="1"/>
    </xf>
    <xf numFmtId="0" fontId="0" fillId="6" borderId="4" xfId="0" applyFill="1" applyBorder="1" applyAlignment="1">
      <alignment wrapText="1"/>
    </xf>
    <xf numFmtId="3" fontId="0" fillId="6" borderId="4" xfId="0" applyNumberFormat="1" applyFill="1" applyBorder="1" applyAlignment="1">
      <alignment wrapText="1"/>
    </xf>
    <xf numFmtId="9" fontId="0" fillId="6" borderId="4" xfId="0" applyNumberFormat="1" applyFill="1" applyBorder="1" applyAlignment="1">
      <alignment horizontal="center" wrapText="1"/>
    </xf>
    <xf numFmtId="0" fontId="15" fillId="6" borderId="4" xfId="0" applyFont="1" applyFill="1" applyBorder="1" applyAlignment="1">
      <alignment wrapText="1"/>
    </xf>
    <xf numFmtId="3" fontId="15" fillId="6" borderId="4" xfId="0" applyNumberFormat="1" applyFont="1" applyFill="1" applyBorder="1" applyAlignment="1">
      <alignment wrapText="1"/>
    </xf>
    <xf numFmtId="0" fontId="49" fillId="6" borderId="4" xfId="0" applyFont="1" applyFill="1" applyBorder="1" applyAlignment="1">
      <alignment horizontal="center" vertical="center" wrapText="1"/>
    </xf>
    <xf numFmtId="0" fontId="49" fillId="6" borderId="4" xfId="0" applyFont="1" applyFill="1" applyBorder="1" applyAlignment="1">
      <alignment wrapText="1"/>
    </xf>
    <xf numFmtId="3" fontId="42" fillId="6" borderId="4" xfId="0" applyNumberFormat="1" applyFont="1" applyFill="1" applyBorder="1" applyAlignment="1">
      <alignment wrapText="1"/>
    </xf>
    <xf numFmtId="0" fontId="46" fillId="6" borderId="4" xfId="0" applyFont="1" applyFill="1" applyBorder="1" applyAlignment="1">
      <alignment wrapText="1"/>
    </xf>
    <xf numFmtId="0" fontId="92" fillId="6" borderId="4" xfId="0" applyFont="1" applyFill="1" applyBorder="1" applyAlignment="1">
      <alignment horizontal="center" vertical="center" wrapText="1"/>
    </xf>
    <xf numFmtId="0" fontId="92" fillId="6" borderId="4" xfId="0" applyFont="1" applyFill="1" applyBorder="1" applyAlignment="1">
      <alignment wrapText="1"/>
    </xf>
    <xf numFmtId="3" fontId="48" fillId="6" borderId="4" xfId="0" applyNumberFormat="1" applyFont="1" applyFill="1" applyBorder="1" applyAlignment="1">
      <alignment wrapText="1"/>
    </xf>
    <xf numFmtId="0" fontId="6" fillId="6" borderId="4" xfId="0" applyFont="1" applyFill="1" applyBorder="1" applyAlignment="1">
      <alignment wrapText="1"/>
    </xf>
    <xf numFmtId="3" fontId="37" fillId="6" borderId="4" xfId="0" applyNumberFormat="1" applyFont="1" applyFill="1" applyBorder="1" applyAlignment="1">
      <alignment wrapText="1"/>
    </xf>
    <xf numFmtId="164" fontId="37" fillId="6" borderId="4" xfId="0" applyNumberFormat="1" applyFont="1" applyFill="1" applyBorder="1" applyAlignment="1">
      <alignment wrapText="1"/>
    </xf>
    <xf numFmtId="0" fontId="5" fillId="6" borderId="4" xfId="0" applyFont="1" applyFill="1" applyBorder="1" applyAlignment="1">
      <alignment wrapText="1"/>
    </xf>
    <xf numFmtId="0" fontId="49" fillId="7" borderId="4" xfId="0" applyFont="1" applyFill="1" applyBorder="1" applyAlignment="1">
      <alignment horizontal="center" vertical="center" wrapText="1"/>
    </xf>
    <xf numFmtId="0" fontId="5" fillId="7" borderId="4" xfId="0" applyFont="1" applyFill="1" applyBorder="1" applyAlignment="1">
      <alignment wrapText="1"/>
    </xf>
    <xf numFmtId="3" fontId="15" fillId="7" borderId="4" xfId="0" applyNumberFormat="1" applyFont="1" applyFill="1" applyBorder="1" applyAlignment="1">
      <alignment wrapText="1"/>
    </xf>
    <xf numFmtId="164" fontId="15" fillId="7" borderId="4" xfId="0" applyNumberFormat="1" applyFont="1" applyFill="1" applyBorder="1" applyAlignment="1">
      <alignment wrapText="1"/>
    </xf>
    <xf numFmtId="0" fontId="96" fillId="6" borderId="4" xfId="0" applyFont="1" applyFill="1" applyBorder="1" applyAlignment="1">
      <alignment wrapText="1"/>
    </xf>
    <xf numFmtId="164" fontId="15" fillId="6" borderId="4" xfId="0" applyNumberFormat="1" applyFont="1" applyFill="1" applyBorder="1" applyAlignment="1">
      <alignment wrapText="1"/>
    </xf>
    <xf numFmtId="0" fontId="6" fillId="6" borderId="4" xfId="0" applyFont="1" applyFill="1" applyBorder="1" applyAlignment="1">
      <alignment horizontal="center" vertical="center" wrapText="1"/>
    </xf>
    <xf numFmtId="0" fontId="6" fillId="6" borderId="4" xfId="0" applyFont="1" applyFill="1" applyBorder="1" applyAlignment="1">
      <alignment vertical="center" wrapText="1"/>
    </xf>
    <xf numFmtId="3" fontId="6" fillId="6" borderId="4" xfId="0" applyNumberFormat="1" applyFont="1" applyFill="1" applyBorder="1" applyAlignment="1">
      <alignment horizontal="right" wrapText="1"/>
    </xf>
    <xf numFmtId="0" fontId="6" fillId="7" borderId="4" xfId="0" applyFont="1" applyFill="1" applyBorder="1" applyAlignment="1">
      <alignment horizontal="center" vertical="center" wrapText="1"/>
    </xf>
    <xf numFmtId="3" fontId="37" fillId="6" borderId="4" xfId="0" applyNumberFormat="1" applyFont="1" applyFill="1" applyBorder="1" applyAlignment="1">
      <alignment horizontal="right" wrapText="1"/>
    </xf>
    <xf numFmtId="3" fontId="45" fillId="6" borderId="4" xfId="0" applyNumberFormat="1" applyFont="1" applyFill="1" applyBorder="1" applyAlignment="1">
      <alignment horizontal="right" wrapText="1"/>
    </xf>
    <xf numFmtId="3" fontId="45" fillId="7" borderId="4" xfId="0" applyNumberFormat="1" applyFont="1" applyFill="1" applyBorder="1" applyAlignment="1">
      <alignment horizontal="right" wrapText="1"/>
    </xf>
    <xf numFmtId="49" fontId="49" fillId="6" borderId="4" xfId="0" applyNumberFormat="1" applyFont="1" applyFill="1" applyBorder="1" applyAlignment="1">
      <alignment horizontal="center" vertical="center" wrapText="1"/>
    </xf>
    <xf numFmtId="0" fontId="42" fillId="6" borderId="4" xfId="0" applyFont="1" applyFill="1" applyBorder="1" applyAlignment="1">
      <alignment vertical="center" wrapText="1"/>
    </xf>
    <xf numFmtId="0" fontId="12" fillId="6" borderId="4" xfId="0" applyFont="1" applyFill="1" applyBorder="1" applyAlignment="1">
      <alignment vertical="center" wrapText="1"/>
    </xf>
    <xf numFmtId="49" fontId="70" fillId="6" borderId="4" xfId="0" applyNumberFormat="1" applyFont="1" applyFill="1" applyBorder="1" applyAlignment="1">
      <alignment horizontal="center" vertical="center" wrapText="1"/>
    </xf>
    <xf numFmtId="49" fontId="71" fillId="6" borderId="4" xfId="0" applyNumberFormat="1" applyFont="1" applyFill="1" applyBorder="1" applyAlignment="1">
      <alignment horizontal="center" vertical="center" wrapText="1"/>
    </xf>
    <xf numFmtId="0" fontId="63" fillId="6" borderId="4" xfId="0" applyFont="1" applyFill="1" applyBorder="1" applyAlignment="1">
      <alignment vertical="center" wrapText="1"/>
    </xf>
    <xf numFmtId="0" fontId="48" fillId="6" borderId="4" xfId="0" applyFont="1" applyFill="1" applyBorder="1" applyAlignment="1">
      <alignment vertical="center" wrapText="1"/>
    </xf>
    <xf numFmtId="49" fontId="42" fillId="6" borderId="4" xfId="0" applyNumberFormat="1" applyFont="1" applyFill="1" applyBorder="1" applyAlignment="1">
      <alignment horizontal="center" vertical="center" wrapText="1"/>
    </xf>
    <xf numFmtId="49" fontId="63" fillId="6" borderId="4" xfId="0" applyNumberFormat="1" applyFont="1" applyFill="1" applyBorder="1" applyAlignment="1">
      <alignment horizontal="center" vertical="center" wrapText="1"/>
    </xf>
    <xf numFmtId="3" fontId="63" fillId="6" borderId="4" xfId="0" applyNumberFormat="1" applyFont="1" applyFill="1" applyBorder="1" applyAlignment="1">
      <alignment wrapText="1"/>
    </xf>
    <xf numFmtId="49" fontId="64" fillId="6" borderId="4" xfId="0" applyNumberFormat="1" applyFont="1" applyFill="1" applyBorder="1" applyAlignment="1">
      <alignment horizontal="center" vertical="center" wrapText="1"/>
    </xf>
    <xf numFmtId="0" fontId="65" fillId="6" borderId="4" xfId="0" applyFont="1" applyFill="1" applyBorder="1" applyAlignment="1">
      <alignment vertical="center" wrapText="1"/>
    </xf>
    <xf numFmtId="3" fontId="65" fillId="6" borderId="4" xfId="0" applyNumberFormat="1" applyFont="1" applyFill="1" applyBorder="1" applyAlignment="1">
      <alignment horizontal="right" wrapText="1"/>
    </xf>
    <xf numFmtId="49" fontId="67" fillId="6" borderId="4" xfId="0" applyNumberFormat="1" applyFont="1" applyFill="1" applyBorder="1" applyAlignment="1">
      <alignment horizontal="center" vertical="center" wrapText="1"/>
    </xf>
    <xf numFmtId="1" fontId="68" fillId="6" borderId="4" xfId="12" applyNumberFormat="1" applyFont="1" applyFill="1" applyBorder="1" applyAlignment="1">
      <alignment horizontal="right" vertical="center"/>
    </xf>
    <xf numFmtId="3" fontId="32" fillId="6" borderId="4" xfId="0" applyNumberFormat="1" applyFont="1" applyFill="1" applyBorder="1" applyAlignment="1">
      <alignment horizontal="right" wrapText="1"/>
    </xf>
    <xf numFmtId="0" fontId="67" fillId="6" borderId="4" xfId="0" applyFont="1" applyFill="1" applyBorder="1" applyAlignment="1">
      <alignment horizontal="right" vertical="center" wrapText="1"/>
    </xf>
    <xf numFmtId="49" fontId="32" fillId="6" borderId="4" xfId="0" applyNumberFormat="1" applyFont="1" applyFill="1" applyBorder="1" applyAlignment="1">
      <alignment horizontal="center" vertical="center" wrapText="1"/>
    </xf>
    <xf numFmtId="3" fontId="93" fillId="6" borderId="4" xfId="0" applyNumberFormat="1" applyFont="1" applyFill="1" applyBorder="1" applyAlignment="1">
      <alignment horizontal="right" wrapText="1"/>
    </xf>
    <xf numFmtId="3" fontId="93" fillId="6" borderId="6" xfId="0" applyNumberFormat="1" applyFont="1" applyFill="1" applyBorder="1" applyAlignment="1">
      <alignment horizontal="right" wrapText="1"/>
    </xf>
    <xf numFmtId="3" fontId="69" fillId="6" borderId="4" xfId="0" applyNumberFormat="1" applyFont="1" applyFill="1" applyBorder="1" applyAlignment="1">
      <alignment horizontal="center"/>
    </xf>
    <xf numFmtId="3" fontId="66" fillId="6" borderId="4" xfId="0" applyNumberFormat="1" applyFont="1" applyFill="1" applyBorder="1" applyAlignment="1">
      <alignment horizontal="center" wrapText="1"/>
    </xf>
    <xf numFmtId="49" fontId="62" fillId="6" borderId="4" xfId="0" applyNumberFormat="1" applyFont="1" applyFill="1" applyBorder="1" applyAlignment="1">
      <alignment horizontal="center" vertical="center" wrapText="1"/>
    </xf>
    <xf numFmtId="0" fontId="62" fillId="6" borderId="4" xfId="0" applyFont="1" applyFill="1" applyBorder="1" applyAlignment="1">
      <alignment horizontal="left" vertical="center" wrapText="1" indent="1"/>
    </xf>
    <xf numFmtId="3" fontId="49" fillId="6" borderId="4" xfId="0" applyNumberFormat="1" applyFont="1" applyFill="1" applyBorder="1" applyAlignment="1">
      <alignment vertical="center" wrapText="1"/>
    </xf>
    <xf numFmtId="3" fontId="49" fillId="6" borderId="4" xfId="0" applyNumberFormat="1" applyFont="1" applyFill="1" applyBorder="1" applyAlignment="1">
      <alignment vertical="center"/>
    </xf>
    <xf numFmtId="3" fontId="92" fillId="6" borderId="4" xfId="0" applyNumberFormat="1" applyFont="1" applyFill="1" applyBorder="1" applyAlignment="1">
      <alignment vertical="center" wrapText="1"/>
    </xf>
    <xf numFmtId="3" fontId="92" fillId="6" borderId="4" xfId="0" applyNumberFormat="1" applyFont="1" applyFill="1" applyBorder="1" applyAlignment="1">
      <alignment vertical="center"/>
    </xf>
    <xf numFmtId="49" fontId="47" fillId="6" borderId="4" xfId="0" applyNumberFormat="1" applyFont="1" applyFill="1" applyBorder="1" applyAlignment="1">
      <alignment horizontal="center" vertical="center" wrapText="1"/>
    </xf>
    <xf numFmtId="0" fontId="47" fillId="6" borderId="4" xfId="0" applyFont="1" applyFill="1" applyBorder="1" applyAlignment="1">
      <alignment vertical="center" wrapText="1"/>
    </xf>
    <xf numFmtId="3" fontId="5" fillId="6" borderId="4" xfId="0" applyNumberFormat="1" applyFont="1" applyFill="1" applyBorder="1" applyAlignment="1">
      <alignment horizontal="right"/>
    </xf>
    <xf numFmtId="49" fontId="46" fillId="6" borderId="4" xfId="0" applyNumberFormat="1" applyFont="1" applyFill="1" applyBorder="1" applyAlignment="1">
      <alignment horizontal="center" vertical="center" wrapText="1"/>
    </xf>
    <xf numFmtId="0" fontId="46" fillId="6" borderId="4" xfId="0" applyFont="1" applyFill="1" applyBorder="1" applyAlignment="1">
      <alignment vertical="center" wrapText="1"/>
    </xf>
    <xf numFmtId="0" fontId="46" fillId="6" borderId="4" xfId="0" applyFont="1" applyFill="1" applyBorder="1" applyAlignment="1">
      <alignment horizontal="left" vertical="center" wrapText="1" indent="1"/>
    </xf>
    <xf numFmtId="0" fontId="5" fillId="6" borderId="4"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4" xfId="0" applyFont="1" applyFill="1" applyBorder="1" applyAlignment="1">
      <alignment wrapText="1"/>
    </xf>
    <xf numFmtId="0" fontId="55" fillId="9" borderId="0" xfId="0" applyFont="1" applyFill="1" applyAlignment="1">
      <alignment vertical="center" wrapText="1"/>
    </xf>
    <xf numFmtId="49" fontId="18" fillId="6" borderId="4" xfId="0" applyNumberFormat="1" applyFont="1" applyFill="1" applyBorder="1" applyAlignment="1">
      <alignment horizontal="center" vertical="center" wrapText="1"/>
    </xf>
    <xf numFmtId="0" fontId="18" fillId="6" borderId="4" xfId="0" applyFont="1" applyFill="1" applyBorder="1" applyAlignment="1">
      <alignment vertical="center" wrapText="1"/>
    </xf>
    <xf numFmtId="3" fontId="12" fillId="6" borderId="4" xfId="0" applyNumberFormat="1" applyFont="1" applyFill="1" applyBorder="1" applyAlignment="1">
      <alignment horizontal="right" wrapText="1"/>
    </xf>
    <xf numFmtId="49" fontId="57" fillId="6" borderId="4" xfId="0" applyNumberFormat="1" applyFont="1" applyFill="1" applyBorder="1" applyAlignment="1">
      <alignment horizontal="center" vertical="center" wrapText="1"/>
    </xf>
    <xf numFmtId="0" fontId="57" fillId="6" borderId="4" xfId="0" applyFont="1" applyFill="1" applyBorder="1" applyAlignment="1">
      <alignment horizontal="left" vertical="center" wrapText="1" indent="1"/>
    </xf>
    <xf numFmtId="3" fontId="60" fillId="6" borderId="4" xfId="0" applyNumberFormat="1" applyFont="1" applyFill="1" applyBorder="1" applyAlignment="1">
      <alignment horizontal="right" wrapText="1"/>
    </xf>
    <xf numFmtId="0" fontId="57" fillId="6" borderId="4" xfId="0" applyFont="1" applyFill="1" applyBorder="1" applyAlignment="1">
      <alignment vertical="center" wrapText="1"/>
    </xf>
    <xf numFmtId="3" fontId="61" fillId="6" borderId="4" xfId="0" applyNumberFormat="1" applyFont="1" applyFill="1" applyBorder="1" applyAlignment="1">
      <alignment horizontal="right" wrapText="1"/>
    </xf>
    <xf numFmtId="49" fontId="58" fillId="6" borderId="4" xfId="0" applyNumberFormat="1" applyFont="1" applyFill="1" applyBorder="1" applyAlignment="1">
      <alignment horizontal="center" vertical="center" wrapText="1"/>
    </xf>
    <xf numFmtId="0" fontId="58" fillId="6" borderId="4" xfId="0" applyFont="1" applyFill="1" applyBorder="1" applyAlignment="1">
      <alignment vertical="center" wrapText="1"/>
    </xf>
    <xf numFmtId="0" fontId="0" fillId="6" borderId="4" xfId="0" applyFill="1" applyBorder="1"/>
    <xf numFmtId="0" fontId="15" fillId="6" borderId="4" xfId="0" applyFont="1" applyFill="1" applyBorder="1" applyAlignment="1">
      <alignment vertical="center"/>
    </xf>
    <xf numFmtId="0" fontId="15" fillId="6" borderId="4" xfId="0" applyFont="1" applyFill="1" applyBorder="1" applyAlignment="1">
      <alignment horizontal="center" vertical="center"/>
    </xf>
    <xf numFmtId="0" fontId="0" fillId="6" borderId="4" xfId="0" applyFill="1" applyBorder="1" applyAlignment="1">
      <alignment horizontal="center" vertical="center" wrapText="1"/>
    </xf>
    <xf numFmtId="0" fontId="0" fillId="6" borderId="4" xfId="0" applyFill="1" applyBorder="1" applyAlignment="1">
      <alignment vertical="center" wrapText="1"/>
    </xf>
    <xf numFmtId="3" fontId="15" fillId="6" borderId="4" xfId="0" applyNumberFormat="1" applyFont="1" applyFill="1" applyBorder="1" applyAlignment="1">
      <alignment horizontal="right" wrapText="1"/>
    </xf>
    <xf numFmtId="3" fontId="15" fillId="6" borderId="4" xfId="0" applyNumberFormat="1" applyFont="1" applyFill="1" applyBorder="1" applyAlignment="1">
      <alignment horizontal="right"/>
    </xf>
    <xf numFmtId="0" fontId="0" fillId="6" borderId="4" xfId="0" applyFill="1" applyBorder="1" applyAlignment="1">
      <alignment horizontal="center" vertical="center"/>
    </xf>
    <xf numFmtId="0" fontId="38" fillId="6" borderId="4" xfId="0" applyFont="1" applyFill="1" applyBorder="1" applyAlignment="1">
      <alignment horizontal="left" vertical="center" wrapText="1" indent="2"/>
    </xf>
    <xf numFmtId="3" fontId="0" fillId="6" borderId="4" xfId="0" applyNumberFormat="1" applyFill="1" applyBorder="1" applyAlignment="1">
      <alignment horizontal="right"/>
    </xf>
    <xf numFmtId="3" fontId="0" fillId="6" borderId="4" xfId="0" applyNumberFormat="1" applyFill="1" applyBorder="1" applyAlignment="1">
      <alignment horizontal="right" wrapText="1"/>
    </xf>
    <xf numFmtId="3" fontId="38" fillId="7" borderId="4" xfId="0" applyNumberFormat="1" applyFont="1" applyFill="1" applyBorder="1" applyAlignment="1">
      <alignment horizontal="right" wrapText="1"/>
    </xf>
    <xf numFmtId="3" fontId="0" fillId="7" borderId="4" xfId="0" applyNumberFormat="1" applyFill="1" applyBorder="1" applyAlignment="1">
      <alignment horizontal="right" wrapText="1"/>
    </xf>
    <xf numFmtId="3" fontId="0" fillId="7" borderId="4" xfId="0" applyNumberFormat="1" applyFill="1" applyBorder="1" applyAlignment="1">
      <alignment horizontal="right"/>
    </xf>
    <xf numFmtId="0" fontId="0" fillId="7" borderId="4" xfId="0" applyFill="1" applyBorder="1" applyAlignment="1">
      <alignment vertical="center" wrapText="1"/>
    </xf>
    <xf numFmtId="3" fontId="15" fillId="7" borderId="4" xfId="0" applyNumberFormat="1" applyFont="1" applyFill="1" applyBorder="1" applyAlignment="1">
      <alignment horizontal="right" wrapText="1"/>
    </xf>
    <xf numFmtId="0" fontId="0" fillId="7" borderId="4" xfId="0" applyFill="1" applyBorder="1" applyAlignment="1">
      <alignment horizontal="center" vertical="center" wrapText="1"/>
    </xf>
    <xf numFmtId="0" fontId="40" fillId="6" borderId="4" xfId="0" applyFont="1" applyFill="1" applyBorder="1" applyAlignment="1">
      <alignment horizontal="left" vertical="center" wrapText="1" indent="2"/>
    </xf>
    <xf numFmtId="0" fontId="38" fillId="6" borderId="4" xfId="0" applyFont="1" applyFill="1" applyBorder="1" applyAlignment="1">
      <alignment horizontal="left" vertical="center" wrapText="1" indent="4"/>
    </xf>
    <xf numFmtId="3" fontId="15" fillId="6" borderId="4" xfId="0" quotePrefix="1" applyNumberFormat="1" applyFont="1" applyFill="1" applyBorder="1" applyAlignment="1">
      <alignment horizontal="right" wrapText="1"/>
    </xf>
    <xf numFmtId="3" fontId="5" fillId="6" borderId="4" xfId="0" applyNumberFormat="1" applyFont="1" applyFill="1" applyBorder="1" applyAlignment="1">
      <alignment horizontal="right" wrapText="1"/>
    </xf>
    <xf numFmtId="0" fontId="0" fillId="7" borderId="4" xfId="0" applyFill="1" applyBorder="1" applyAlignment="1">
      <alignment vertical="center"/>
    </xf>
    <xf numFmtId="10" fontId="15" fillId="6" borderId="4" xfId="2" applyNumberFormat="1" applyFont="1" applyFill="1" applyBorder="1" applyAlignment="1">
      <alignment vertical="center"/>
    </xf>
    <xf numFmtId="3" fontId="0" fillId="6" borderId="4" xfId="0" applyNumberFormat="1" applyFill="1" applyBorder="1" applyAlignment="1">
      <alignment vertical="center" wrapText="1"/>
    </xf>
    <xf numFmtId="0" fontId="45" fillId="6" borderId="4" xfId="0" applyFont="1" applyFill="1" applyBorder="1" applyAlignment="1">
      <alignment vertical="center" wrapText="1"/>
    </xf>
    <xf numFmtId="3" fontId="24" fillId="6" borderId="4" xfId="0" applyNumberFormat="1" applyFont="1" applyFill="1" applyBorder="1" applyAlignment="1">
      <alignment vertical="center" wrapText="1"/>
    </xf>
    <xf numFmtId="0" fontId="6" fillId="7" borderId="4" xfId="0" applyFont="1" applyFill="1" applyBorder="1" applyAlignment="1">
      <alignment vertical="center" wrapText="1"/>
    </xf>
    <xf numFmtId="3" fontId="0" fillId="7" borderId="4" xfId="0" applyNumberFormat="1" applyFill="1" applyBorder="1" applyAlignment="1">
      <alignment vertical="center" wrapText="1"/>
    </xf>
    <xf numFmtId="0" fontId="6" fillId="6" borderId="4" xfId="0" applyFont="1" applyFill="1" applyBorder="1" applyAlignment="1">
      <alignment horizontal="center" vertical="center"/>
    </xf>
    <xf numFmtId="0" fontId="6" fillId="6" borderId="4" xfId="0" applyFont="1" applyFill="1" applyBorder="1" applyAlignment="1">
      <alignment vertical="center"/>
    </xf>
    <xf numFmtId="3" fontId="6" fillId="6" borderId="4" xfId="0" applyNumberFormat="1" applyFont="1" applyFill="1" applyBorder="1" applyAlignment="1">
      <alignment vertical="center"/>
    </xf>
    <xf numFmtId="10" fontId="6" fillId="6" borderId="4" xfId="2" applyNumberFormat="1" applyFont="1" applyFill="1" applyBorder="1" applyAlignment="1">
      <alignment vertical="center"/>
    </xf>
    <xf numFmtId="0" fontId="16" fillId="6" borderId="4" xfId="0" applyFont="1" applyFill="1" applyBorder="1" applyAlignment="1">
      <alignment vertical="center" wrapText="1"/>
    </xf>
    <xf numFmtId="3" fontId="15" fillId="6" borderId="4" xfId="0" quotePrefix="1" applyNumberFormat="1" applyFont="1" applyFill="1" applyBorder="1" applyAlignment="1">
      <alignment wrapText="1"/>
    </xf>
    <xf numFmtId="0" fontId="6" fillId="6" borderId="4" xfId="0" applyFont="1" applyFill="1" applyBorder="1" applyAlignment="1">
      <alignment horizontal="left" vertical="center" wrapText="1" indent="1"/>
    </xf>
    <xf numFmtId="3" fontId="0" fillId="6" borderId="4" xfId="0" quotePrefix="1" applyNumberFormat="1" applyFill="1" applyBorder="1"/>
    <xf numFmtId="3" fontId="0" fillId="6" borderId="4" xfId="0" quotePrefix="1" applyNumberFormat="1" applyFill="1" applyBorder="1" applyAlignment="1">
      <alignment wrapText="1"/>
    </xf>
    <xf numFmtId="0" fontId="5" fillId="6" borderId="4" xfId="0" applyFont="1" applyFill="1" applyBorder="1" applyAlignment="1">
      <alignment horizontal="left" vertical="center" wrapText="1" indent="1"/>
    </xf>
    <xf numFmtId="3" fontId="5" fillId="6" borderId="4" xfId="0" quotePrefix="1" applyNumberFormat="1" applyFont="1" applyFill="1" applyBorder="1"/>
    <xf numFmtId="0" fontId="5" fillId="6" borderId="4" xfId="10" applyFont="1" applyFill="1" applyBorder="1" applyAlignment="1">
      <alignment vertical="center" wrapText="1"/>
    </xf>
    <xf numFmtId="0" fontId="86" fillId="6" borderId="4" xfId="0" applyFont="1" applyFill="1" applyBorder="1" applyAlignment="1">
      <alignment horizontal="center"/>
    </xf>
    <xf numFmtId="0" fontId="86" fillId="6" borderId="4" xfId="0" quotePrefix="1" applyFont="1" applyFill="1" applyBorder="1" applyAlignment="1">
      <alignment wrapText="1"/>
    </xf>
    <xf numFmtId="0" fontId="5" fillId="6" borderId="4" xfId="0" applyFont="1" applyFill="1" applyBorder="1" applyAlignment="1">
      <alignment horizontal="justify" vertical="top"/>
    </xf>
    <xf numFmtId="0" fontId="5" fillId="6" borderId="4" xfId="10" applyFont="1" applyFill="1" applyBorder="1" applyAlignment="1">
      <alignment horizontal="justify" vertical="top"/>
    </xf>
    <xf numFmtId="0" fontId="7" fillId="6" borderId="4" xfId="0" applyFont="1" applyFill="1" applyBorder="1" applyAlignment="1">
      <alignment horizontal="center"/>
    </xf>
    <xf numFmtId="0" fontId="5" fillId="6" borderId="4" xfId="0" quotePrefix="1" applyFont="1" applyFill="1" applyBorder="1" applyAlignment="1">
      <alignment wrapText="1"/>
    </xf>
    <xf numFmtId="0" fontId="5" fillId="6" borderId="4" xfId="0" applyFont="1" applyFill="1" applyBorder="1" applyAlignment="1">
      <alignment horizontal="justify" vertical="center"/>
    </xf>
    <xf numFmtId="0" fontId="5" fillId="6" borderId="4" xfId="0" applyFont="1" applyFill="1" applyBorder="1" applyAlignment="1">
      <alignment horizontal="justify" vertical="top" wrapText="1"/>
    </xf>
    <xf numFmtId="0" fontId="86" fillId="6" borderId="4" xfId="0" applyFont="1" applyFill="1" applyBorder="1" applyAlignment="1">
      <alignment horizontal="center" vertical="center"/>
    </xf>
    <xf numFmtId="0" fontId="86" fillId="6" borderId="4" xfId="0" applyFont="1" applyFill="1" applyBorder="1" applyAlignment="1">
      <alignment vertical="center"/>
    </xf>
    <xf numFmtId="3" fontId="86" fillId="6" borderId="4" xfId="0" quotePrefix="1" applyNumberFormat="1" applyFont="1" applyFill="1" applyBorder="1"/>
    <xf numFmtId="0" fontId="5" fillId="6" borderId="4" xfId="0" applyFont="1" applyFill="1" applyBorder="1"/>
    <xf numFmtId="10" fontId="5" fillId="6" borderId="4" xfId="2" quotePrefix="1" applyNumberFormat="1" applyFont="1" applyFill="1" applyBorder="1"/>
    <xf numFmtId="0" fontId="5" fillId="6" borderId="4" xfId="0" quotePrefix="1" applyFont="1" applyFill="1" applyBorder="1"/>
    <xf numFmtId="0" fontId="84" fillId="6" borderId="4" xfId="0" applyFont="1" applyFill="1" applyBorder="1" applyAlignment="1">
      <alignment horizontal="center" vertical="center" wrapText="1"/>
    </xf>
    <xf numFmtId="0" fontId="84" fillId="6" borderId="4" xfId="0" applyFont="1" applyFill="1" applyBorder="1" applyAlignment="1">
      <alignment vertical="center" wrapText="1"/>
    </xf>
    <xf numFmtId="3" fontId="46" fillId="6" borderId="4" xfId="0" quotePrefix="1" applyNumberFormat="1" applyFont="1" applyFill="1" applyBorder="1"/>
    <xf numFmtId="3" fontId="42" fillId="6" borderId="4" xfId="0" quotePrefix="1" applyNumberFormat="1" applyFont="1" applyFill="1" applyBorder="1" applyAlignment="1">
      <alignment wrapText="1"/>
    </xf>
    <xf numFmtId="3" fontId="98" fillId="6" borderId="4" xfId="0" quotePrefix="1" applyNumberFormat="1" applyFont="1" applyFill="1" applyBorder="1" applyAlignment="1">
      <alignment wrapText="1"/>
    </xf>
    <xf numFmtId="3" fontId="46" fillId="6" borderId="4" xfId="0" quotePrefix="1" applyNumberFormat="1" applyFont="1" applyFill="1" applyBorder="1" applyAlignment="1">
      <alignment wrapText="1"/>
    </xf>
    <xf numFmtId="3" fontId="42" fillId="6" borderId="4" xfId="0" applyNumberFormat="1" applyFont="1" applyFill="1" applyBorder="1"/>
    <xf numFmtId="3" fontId="42" fillId="6" borderId="4" xfId="0" quotePrefix="1" applyNumberFormat="1" applyFont="1" applyFill="1" applyBorder="1"/>
    <xf numFmtId="0" fontId="0" fillId="6" borderId="4" xfId="0" quotePrefix="1" applyFill="1" applyBorder="1" applyAlignment="1">
      <alignment horizontal="center" vertical="center"/>
    </xf>
    <xf numFmtId="0" fontId="5" fillId="6" borderId="4" xfId="3" applyFont="1" applyFill="1" applyBorder="1" applyAlignment="1">
      <alignment horizontal="left" vertical="center" wrapText="1" indent="1"/>
    </xf>
    <xf numFmtId="3" fontId="5" fillId="6" borderId="4" xfId="4" applyFont="1" applyFill="1" applyBorder="1" applyAlignment="1">
      <alignment horizontal="center" vertical="center"/>
      <protection locked="0"/>
    </xf>
    <xf numFmtId="0" fontId="42" fillId="6" borderId="4" xfId="0" quotePrefix="1" applyFont="1" applyFill="1" applyBorder="1" applyAlignment="1">
      <alignment horizontal="center"/>
    </xf>
    <xf numFmtId="0" fontId="47" fillId="6" borderId="4" xfId="3" applyFont="1" applyFill="1" applyBorder="1" applyAlignment="1">
      <alignment horizontal="left" vertical="center" wrapText="1" indent="1"/>
    </xf>
    <xf numFmtId="3" fontId="46" fillId="6" borderId="4" xfId="4" applyFont="1" applyFill="1" applyBorder="1" applyAlignment="1">
      <alignment horizontal="center" vertical="center"/>
      <protection locked="0"/>
    </xf>
    <xf numFmtId="0" fontId="42" fillId="6" borderId="4" xfId="0" applyFont="1" applyFill="1" applyBorder="1"/>
    <xf numFmtId="0" fontId="42" fillId="6" borderId="4" xfId="0" applyFont="1" applyFill="1" applyBorder="1" applyAlignment="1">
      <alignment horizontal="center"/>
    </xf>
    <xf numFmtId="0" fontId="46" fillId="6" borderId="4" xfId="3" applyFont="1" applyFill="1" applyBorder="1" applyAlignment="1">
      <alignment horizontal="right" vertical="center" wrapText="1"/>
    </xf>
    <xf numFmtId="3" fontId="46" fillId="6" borderId="4" xfId="4" applyFont="1" applyFill="1" applyBorder="1" applyAlignment="1">
      <alignment horizontal="right" vertical="center" wrapText="1"/>
      <protection locked="0"/>
    </xf>
    <xf numFmtId="3" fontId="46" fillId="6" borderId="4" xfId="4" quotePrefix="1" applyFont="1" applyFill="1" applyBorder="1" applyAlignment="1">
      <alignment horizontal="right" vertical="center" wrapText="1"/>
      <protection locked="0"/>
    </xf>
    <xf numFmtId="164" fontId="46" fillId="6" borderId="4" xfId="2" applyNumberFormat="1" applyFont="1" applyFill="1" applyBorder="1" applyAlignment="1" applyProtection="1">
      <alignment horizontal="right" vertical="center" wrapText="1"/>
      <protection locked="0"/>
    </xf>
    <xf numFmtId="3" fontId="46" fillId="6" borderId="4" xfId="4" applyFont="1" applyFill="1" applyBorder="1">
      <alignment horizontal="right" vertical="center"/>
      <protection locked="0"/>
    </xf>
    <xf numFmtId="164" fontId="46" fillId="6" borderId="4" xfId="2" applyNumberFormat="1" applyFont="1" applyFill="1" applyBorder="1" applyAlignment="1" applyProtection="1">
      <alignment horizontal="right" vertical="center"/>
      <protection locked="0"/>
    </xf>
    <xf numFmtId="0" fontId="48" fillId="6" borderId="4" xfId="0" quotePrefix="1" applyFont="1" applyFill="1" applyBorder="1" applyAlignment="1">
      <alignment horizontal="center" vertical="center"/>
    </xf>
    <xf numFmtId="0" fontId="47" fillId="6" borderId="4" xfId="3" applyFont="1" applyFill="1" applyBorder="1" applyAlignment="1">
      <alignment horizontal="right" vertical="center" wrapText="1" indent="3"/>
    </xf>
    <xf numFmtId="3" fontId="47" fillId="6" borderId="4" xfId="4" applyFont="1" applyFill="1" applyBorder="1" applyAlignment="1">
      <alignment horizontal="right" vertical="center" wrapText="1"/>
      <protection locked="0"/>
    </xf>
    <xf numFmtId="164" fontId="47" fillId="6" borderId="4" xfId="2" applyNumberFormat="1" applyFont="1" applyFill="1" applyBorder="1" applyAlignment="1" applyProtection="1">
      <alignment horizontal="right" vertical="center" wrapText="1"/>
      <protection locked="0"/>
    </xf>
    <xf numFmtId="164" fontId="83" fillId="6" borderId="4" xfId="2" applyNumberFormat="1" applyFont="1" applyFill="1" applyBorder="1" applyAlignment="1" applyProtection="1">
      <alignment horizontal="right" vertical="center"/>
      <protection locked="0"/>
    </xf>
    <xf numFmtId="0" fontId="16" fillId="3" borderId="4" xfId="0" applyFont="1" applyFill="1" applyBorder="1" applyAlignment="1">
      <alignment horizontal="center" vertical="center" wrapText="1"/>
    </xf>
    <xf numFmtId="0" fontId="0" fillId="6" borderId="4" xfId="0" applyFill="1" applyBorder="1" applyAlignment="1">
      <alignment vertical="center"/>
    </xf>
    <xf numFmtId="3" fontId="6" fillId="6" borderId="4" xfId="0" applyNumberFormat="1" applyFont="1" applyFill="1" applyBorder="1" applyAlignment="1">
      <alignment vertical="center" wrapText="1"/>
    </xf>
    <xf numFmtId="0" fontId="0" fillId="6" borderId="4" xfId="0" applyFill="1" applyBorder="1" applyAlignment="1">
      <alignment horizontal="right" vertical="center"/>
    </xf>
    <xf numFmtId="0" fontId="46" fillId="6" borderId="4" xfId="0" applyFont="1" applyFill="1" applyBorder="1" applyAlignment="1">
      <alignment horizontal="center" vertical="center"/>
    </xf>
    <xf numFmtId="0" fontId="46" fillId="6" borderId="4" xfId="0" applyFont="1" applyFill="1" applyBorder="1" applyAlignment="1">
      <alignment horizontal="justify" vertical="center"/>
    </xf>
    <xf numFmtId="3" fontId="46" fillId="6" borderId="4" xfId="0" applyNumberFormat="1" applyFont="1" applyFill="1" applyBorder="1" applyAlignment="1">
      <alignment vertical="center"/>
    </xf>
    <xf numFmtId="0" fontId="4" fillId="6" borderId="4" xfId="0" applyFont="1" applyFill="1" applyBorder="1" applyAlignment="1">
      <alignment horizontal="left" vertical="center" wrapText="1"/>
    </xf>
    <xf numFmtId="0" fontId="47" fillId="6" borderId="4" xfId="0" applyFont="1" applyFill="1" applyBorder="1" applyAlignment="1">
      <alignment horizontal="center" vertical="center"/>
    </xf>
    <xf numFmtId="0" fontId="47" fillId="6" borderId="4" xfId="0" applyFont="1" applyFill="1" applyBorder="1" applyAlignment="1">
      <alignment horizontal="justify" vertical="center"/>
    </xf>
    <xf numFmtId="3" fontId="47" fillId="6" borderId="4" xfId="0" applyNumberFormat="1" applyFont="1" applyFill="1" applyBorder="1"/>
    <xf numFmtId="0" fontId="14" fillId="6" borderId="4" xfId="0" applyFont="1" applyFill="1" applyBorder="1" applyAlignment="1">
      <alignment horizontal="left" wrapText="1"/>
    </xf>
    <xf numFmtId="0" fontId="46" fillId="6" borderId="4" xfId="0" applyFont="1" applyFill="1" applyBorder="1" applyAlignment="1">
      <alignment horizontal="justify" vertical="center" wrapText="1"/>
    </xf>
    <xf numFmtId="3" fontId="46" fillId="6" borderId="4" xfId="0" applyNumberFormat="1" applyFont="1" applyFill="1" applyBorder="1"/>
    <xf numFmtId="0" fontId="4" fillId="6" borderId="4" xfId="0" applyFont="1" applyFill="1" applyBorder="1" applyAlignment="1">
      <alignment vertical="center" wrapText="1"/>
    </xf>
    <xf numFmtId="0" fontId="4" fillId="6" borderId="4" xfId="0" applyFont="1" applyFill="1" applyBorder="1" applyAlignment="1">
      <alignment horizontal="left" wrapText="1"/>
    </xf>
    <xf numFmtId="0" fontId="47" fillId="6" borderId="4" xfId="0" applyFont="1" applyFill="1" applyBorder="1" applyAlignment="1">
      <alignment horizontal="justify" vertical="center" wrapText="1"/>
    </xf>
    <xf numFmtId="3" fontId="47" fillId="6" borderId="4" xfId="0" applyNumberFormat="1" applyFont="1" applyFill="1" applyBorder="1" applyAlignment="1">
      <alignment vertical="center"/>
    </xf>
    <xf numFmtId="0" fontId="4" fillId="6" borderId="4" xfId="0" applyFont="1" applyFill="1" applyBorder="1" applyAlignment="1">
      <alignment horizontal="center" vertical="center" wrapText="1"/>
    </xf>
    <xf numFmtId="3" fontId="47" fillId="6" borderId="4" xfId="0" applyNumberFormat="1" applyFont="1" applyFill="1" applyBorder="1" applyAlignment="1">
      <alignment horizontal="right"/>
    </xf>
    <xf numFmtId="0" fontId="46" fillId="7" borderId="4" xfId="0" applyFont="1" applyFill="1" applyBorder="1" applyAlignment="1">
      <alignment horizontal="center" vertical="center"/>
    </xf>
    <xf numFmtId="0" fontId="46" fillId="7" borderId="4" xfId="0" applyFont="1" applyFill="1" applyBorder="1" applyAlignment="1">
      <alignment horizontal="justify" vertical="center" wrapText="1"/>
    </xf>
    <xf numFmtId="3" fontId="46" fillId="7" borderId="4" xfId="0" applyNumberFormat="1" applyFont="1" applyFill="1" applyBorder="1" applyAlignment="1">
      <alignment vertical="center"/>
    </xf>
    <xf numFmtId="0" fontId="4" fillId="7" borderId="4" xfId="0" applyFont="1" applyFill="1" applyBorder="1" applyAlignment="1">
      <alignment vertical="center" wrapText="1"/>
    </xf>
    <xf numFmtId="0" fontId="43" fillId="6" borderId="4" xfId="0" applyFont="1" applyFill="1" applyBorder="1" applyAlignment="1">
      <alignment horizontal="left" vertical="center" wrapText="1"/>
    </xf>
    <xf numFmtId="164" fontId="46" fillId="6" borderId="4" xfId="0" applyNumberFormat="1" applyFont="1" applyFill="1" applyBorder="1" applyAlignment="1">
      <alignment vertical="center"/>
    </xf>
    <xf numFmtId="164" fontId="46" fillId="6" borderId="4" xfId="0" applyNumberFormat="1" applyFont="1" applyFill="1" applyBorder="1"/>
    <xf numFmtId="0" fontId="43" fillId="6" borderId="4" xfId="0" applyFont="1" applyFill="1" applyBorder="1" applyAlignment="1">
      <alignment horizontal="left" wrapText="1"/>
    </xf>
    <xf numFmtId="164" fontId="46" fillId="6" borderId="4" xfId="0" applyNumberFormat="1" applyFont="1" applyFill="1" applyBorder="1" applyAlignment="1">
      <alignment horizontal="right"/>
    </xf>
    <xf numFmtId="164" fontId="47" fillId="6" borderId="4" xfId="0" applyNumberFormat="1" applyFont="1" applyFill="1" applyBorder="1"/>
    <xf numFmtId="0" fontId="4" fillId="6" borderId="4" xfId="0" applyFont="1" applyFill="1" applyBorder="1" applyAlignment="1">
      <alignment vertical="center"/>
    </xf>
    <xf numFmtId="0" fontId="4" fillId="6" borderId="4" xfId="0" applyFont="1" applyFill="1" applyBorder="1" applyAlignment="1">
      <alignment horizontal="justify" vertical="center" wrapText="1"/>
    </xf>
    <xf numFmtId="0" fontId="4" fillId="6" borderId="4" xfId="0" applyFont="1" applyFill="1" applyBorder="1" applyAlignment="1">
      <alignment horizontal="justify" vertical="center"/>
    </xf>
    <xf numFmtId="3" fontId="0" fillId="6" borderId="4" xfId="0" applyNumberFormat="1" applyFill="1" applyBorder="1" applyAlignment="1">
      <alignment horizontal="right" vertical="center" wrapText="1"/>
    </xf>
    <xf numFmtId="0" fontId="78" fillId="6" borderId="0" xfId="0" applyFont="1" applyFill="1"/>
    <xf numFmtId="0" fontId="7" fillId="3" borderId="4" xfId="0" applyFont="1" applyFill="1" applyBorder="1" applyAlignment="1">
      <alignment vertical="center" wrapText="1"/>
    </xf>
    <xf numFmtId="0" fontId="7" fillId="3" borderId="4" xfId="0" applyFont="1" applyFill="1" applyBorder="1" applyAlignment="1">
      <alignment vertical="center"/>
    </xf>
    <xf numFmtId="0" fontId="80" fillId="3" borderId="4" xfId="0" applyFont="1" applyFill="1" applyBorder="1" applyAlignment="1">
      <alignment vertical="center" wrapText="1"/>
    </xf>
    <xf numFmtId="0" fontId="16" fillId="3" borderId="4" xfId="0" applyFont="1" applyFill="1" applyBorder="1" applyAlignment="1">
      <alignment vertical="center"/>
    </xf>
    <xf numFmtId="0" fontId="6" fillId="6" borderId="4" xfId="0" applyFont="1" applyFill="1" applyBorder="1" applyAlignment="1">
      <alignment horizontal="center" wrapText="1"/>
    </xf>
    <xf numFmtId="0" fontId="6" fillId="6" borderId="4" xfId="0" applyFont="1" applyFill="1" applyBorder="1" applyAlignment="1">
      <alignment horizontal="justify" vertical="center" wrapText="1"/>
    </xf>
    <xf numFmtId="0" fontId="5" fillId="6" borderId="4" xfId="0" applyFont="1" applyFill="1" applyBorder="1" applyAlignment="1">
      <alignment horizontal="justify" vertical="center" wrapText="1"/>
    </xf>
    <xf numFmtId="3" fontId="5" fillId="6" borderId="4" xfId="0" applyNumberFormat="1" applyFont="1" applyFill="1" applyBorder="1" applyAlignment="1">
      <alignment vertical="center" wrapText="1"/>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3" fontId="5" fillId="7" borderId="4" xfId="0" applyNumberFormat="1" applyFont="1" applyFill="1" applyBorder="1" applyAlignment="1">
      <alignment vertical="center" wrapText="1"/>
    </xf>
    <xf numFmtId="3" fontId="6" fillId="6" borderId="4" xfId="0" applyNumberFormat="1" applyFont="1" applyFill="1" applyBorder="1" applyAlignment="1">
      <alignment wrapText="1"/>
    </xf>
    <xf numFmtId="0" fontId="7" fillId="6" borderId="4" xfId="0" applyFont="1" applyFill="1" applyBorder="1" applyAlignment="1">
      <alignment vertical="center" wrapText="1"/>
    </xf>
    <xf numFmtId="3" fontId="7" fillId="6" borderId="4" xfId="0" applyNumberFormat="1" applyFont="1" applyFill="1" applyBorder="1" applyAlignment="1">
      <alignment vertical="center" wrapText="1"/>
    </xf>
    <xf numFmtId="3" fontId="5" fillId="7" borderId="5" xfId="0" applyNumberFormat="1" applyFont="1" applyFill="1" applyBorder="1" applyAlignment="1">
      <alignment vertical="center" wrapText="1"/>
    </xf>
    <xf numFmtId="3" fontId="5" fillId="7" borderId="6" xfId="0" applyNumberFormat="1" applyFont="1" applyFill="1" applyBorder="1" applyAlignment="1">
      <alignment vertical="center" wrapText="1"/>
    </xf>
    <xf numFmtId="3" fontId="5" fillId="7" borderId="0" xfId="0" applyNumberFormat="1" applyFont="1" applyFill="1" applyAlignment="1">
      <alignment vertical="center" wrapText="1"/>
    </xf>
    <xf numFmtId="0" fontId="76" fillId="9" borderId="0" xfId="0" applyFont="1" applyFill="1" applyAlignment="1">
      <alignment vertical="center"/>
    </xf>
    <xf numFmtId="0" fontId="76" fillId="9" borderId="0" xfId="0" applyFont="1" applyFill="1" applyAlignment="1">
      <alignment horizontal="center" wrapText="1"/>
    </xf>
    <xf numFmtId="0" fontId="7" fillId="6" borderId="4" xfId="0" applyFont="1" applyFill="1" applyBorder="1" applyAlignment="1">
      <alignment horizontal="left" vertical="center"/>
    </xf>
    <xf numFmtId="3" fontId="5" fillId="6" borderId="4" xfId="0" applyNumberFormat="1" applyFont="1" applyFill="1" applyBorder="1"/>
    <xf numFmtId="0" fontId="5" fillId="6" borderId="4" xfId="0" applyFont="1" applyFill="1" applyBorder="1" applyAlignment="1">
      <alignment horizontal="left" wrapText="1"/>
    </xf>
    <xf numFmtId="0" fontId="11" fillId="6" borderId="0" xfId="0" applyFont="1" applyFill="1" applyAlignment="1">
      <alignment horizontal="left"/>
    </xf>
    <xf numFmtId="0" fontId="10" fillId="6" borderId="0" xfId="0" applyFont="1" applyFill="1" applyAlignment="1">
      <alignment horizontal="left"/>
    </xf>
    <xf numFmtId="10" fontId="0" fillId="6" borderId="0" xfId="0" applyNumberFormat="1" applyFill="1"/>
    <xf numFmtId="9" fontId="76" fillId="9" borderId="0" xfId="2" applyFont="1" applyFill="1" applyBorder="1" applyAlignment="1">
      <alignment horizontal="center" vertical="center" wrapText="1"/>
    </xf>
    <xf numFmtId="0" fontId="11" fillId="6" borderId="0" xfId="0" applyFont="1" applyFill="1"/>
    <xf numFmtId="0" fontId="15" fillId="6" borderId="0" xfId="0" applyFont="1" applyFill="1" applyAlignment="1">
      <alignment horizontal="left"/>
    </xf>
    <xf numFmtId="4" fontId="0" fillId="6" borderId="0" xfId="0" applyNumberFormat="1" applyFill="1"/>
    <xf numFmtId="0" fontId="27" fillId="6" borderId="0" xfId="0" applyFont="1" applyFill="1" applyAlignment="1">
      <alignment vertical="center"/>
    </xf>
    <xf numFmtId="0" fontId="28" fillId="6" borderId="0" xfId="0" applyFont="1" applyFill="1" applyAlignment="1">
      <alignment vertical="center"/>
    </xf>
    <xf numFmtId="0" fontId="29" fillId="6" borderId="0" xfId="1" applyFont="1" applyFill="1" applyBorder="1" applyAlignment="1">
      <alignment vertical="center"/>
    </xf>
    <xf numFmtId="0" fontId="37" fillId="6" borderId="4" xfId="0" applyFont="1" applyFill="1" applyBorder="1" applyAlignment="1">
      <alignment wrapText="1"/>
    </xf>
    <xf numFmtId="0" fontId="16" fillId="6" borderId="4" xfId="0" applyFont="1" applyFill="1" applyBorder="1" applyAlignment="1">
      <alignment horizontal="justify" vertical="center" wrapText="1"/>
    </xf>
    <xf numFmtId="0" fontId="37" fillId="6" borderId="4" xfId="0" applyFont="1" applyFill="1" applyBorder="1" applyAlignment="1">
      <alignment horizontal="center" wrapText="1"/>
    </xf>
    <xf numFmtId="0" fontId="6" fillId="6" borderId="4" xfId="0" applyFont="1" applyFill="1" applyBorder="1" applyAlignment="1">
      <alignment horizontal="left" vertical="center" wrapText="1" indent="3"/>
    </xf>
    <xf numFmtId="0" fontId="37" fillId="6" borderId="4" xfId="0" applyFont="1" applyFill="1" applyBorder="1" applyAlignment="1">
      <alignment horizontal="center" vertical="center" wrapText="1"/>
    </xf>
    <xf numFmtId="0" fontId="6" fillId="6" borderId="4" xfId="0" applyFont="1" applyFill="1" applyBorder="1" applyAlignment="1">
      <alignment horizontal="left" vertical="center" wrapText="1" indent="2"/>
    </xf>
    <xf numFmtId="0" fontId="76" fillId="9" borderId="0" xfId="0" applyFont="1" applyFill="1" applyAlignment="1">
      <alignment horizontal="right"/>
    </xf>
    <xf numFmtId="3" fontId="6" fillId="6" borderId="4" xfId="0" applyNumberFormat="1" applyFont="1" applyFill="1" applyBorder="1"/>
    <xf numFmtId="3" fontId="6" fillId="7" borderId="4" xfId="0" applyNumberFormat="1" applyFont="1" applyFill="1" applyBorder="1" applyAlignment="1">
      <alignment wrapText="1"/>
    </xf>
    <xf numFmtId="3" fontId="6" fillId="8" borderId="5" xfId="0" applyNumberFormat="1" applyFont="1" applyFill="1" applyBorder="1"/>
    <xf numFmtId="3" fontId="6" fillId="8" borderId="6" xfId="0" applyNumberFormat="1" applyFont="1" applyFill="1" applyBorder="1"/>
    <xf numFmtId="0" fontId="0" fillId="6" borderId="0" xfId="0" applyFill="1" applyAlignment="1">
      <alignment horizontal="left" vertical="center"/>
    </xf>
    <xf numFmtId="0" fontId="30" fillId="6" borderId="0" xfId="0" applyFont="1" applyFill="1" applyAlignment="1">
      <alignment horizontal="left" vertical="center"/>
    </xf>
    <xf numFmtId="0" fontId="5" fillId="7" borderId="0" xfId="13" applyFont="1" applyFill="1" applyAlignment="1">
      <alignment horizontal="center" vertical="center" wrapText="1"/>
    </xf>
    <xf numFmtId="0" fontId="74" fillId="7" borderId="0" xfId="13" applyFont="1" applyFill="1"/>
    <xf numFmtId="0" fontId="5" fillId="7" borderId="0" xfId="13" applyFont="1" applyFill="1"/>
    <xf numFmtId="0" fontId="76" fillId="9" borderId="0" xfId="13" applyFont="1" applyFill="1" applyAlignment="1">
      <alignment horizontal="center" vertical="center" wrapText="1"/>
    </xf>
    <xf numFmtId="49" fontId="76" fillId="9" borderId="0" xfId="13" applyNumberFormat="1" applyFont="1" applyFill="1" applyAlignment="1">
      <alignment horizontal="center" vertical="center" wrapText="1"/>
    </xf>
    <xf numFmtId="0" fontId="5" fillId="6" borderId="4" xfId="13" applyFont="1" applyFill="1" applyBorder="1" applyAlignment="1">
      <alignment horizontal="center" vertical="center" wrapText="1"/>
    </xf>
    <xf numFmtId="0" fontId="5" fillId="6" borderId="4" xfId="13" applyFont="1" applyFill="1" applyBorder="1" applyAlignment="1">
      <alignment horizontal="left" vertical="center" wrapText="1"/>
    </xf>
    <xf numFmtId="0" fontId="5" fillId="6" borderId="4" xfId="13" applyFont="1" applyFill="1" applyBorder="1" applyAlignment="1">
      <alignment vertical="center" wrapText="1"/>
    </xf>
    <xf numFmtId="0" fontId="5" fillId="6" borderId="4" xfId="13" quotePrefix="1" applyFont="1" applyFill="1" applyBorder="1" applyAlignment="1">
      <alignment horizontal="center" vertical="center" wrapText="1"/>
    </xf>
    <xf numFmtId="0" fontId="5" fillId="7" borderId="6" xfId="13" applyFont="1" applyFill="1" applyBorder="1" applyAlignment="1">
      <alignment horizontal="center" vertical="center" wrapText="1"/>
    </xf>
    <xf numFmtId="0" fontId="5" fillId="7" borderId="6" xfId="13" applyFont="1" applyFill="1" applyBorder="1"/>
    <xf numFmtId="0" fontId="77" fillId="6" borderId="0" xfId="1" applyFont="1" applyFill="1" applyBorder="1" applyAlignment="1">
      <alignment horizontal="left" vertical="center"/>
    </xf>
    <xf numFmtId="0" fontId="33" fillId="6" borderId="0" xfId="5" applyFont="1" applyFill="1" applyAlignment="1">
      <alignment vertical="top"/>
    </xf>
    <xf numFmtId="0" fontId="34" fillId="6" borderId="0" xfId="5" applyFont="1" applyFill="1" applyAlignment="1">
      <alignment vertical="top" wrapText="1"/>
    </xf>
    <xf numFmtId="0" fontId="34" fillId="6" borderId="0" xfId="5" applyFont="1" applyFill="1" applyAlignment="1">
      <alignment vertical="top"/>
    </xf>
    <xf numFmtId="0" fontId="34" fillId="6" borderId="0" xfId="7" applyFont="1" applyFill="1" applyBorder="1" applyAlignment="1">
      <alignment vertical="top"/>
    </xf>
    <xf numFmtId="0" fontId="33" fillId="6" borderId="0" xfId="5" applyFont="1" applyFill="1">
      <alignment vertical="center"/>
    </xf>
    <xf numFmtId="0" fontId="99" fillId="9" borderId="0" xfId="7" applyFont="1" applyFill="1" applyBorder="1" applyAlignment="1">
      <alignment vertical="top"/>
    </xf>
    <xf numFmtId="0" fontId="100" fillId="9" borderId="0" xfId="3" quotePrefix="1" applyFont="1" applyFill="1" applyAlignment="1">
      <alignment horizontal="center" vertical="top"/>
    </xf>
    <xf numFmtId="0" fontId="99" fillId="9" borderId="0" xfId="7" applyFont="1" applyFill="1" applyBorder="1" applyAlignment="1">
      <alignment horizontal="center" vertical="center" wrapText="1"/>
    </xf>
    <xf numFmtId="0" fontId="99" fillId="9" borderId="0" xfId="7" applyFont="1" applyFill="1" applyBorder="1" applyAlignment="1">
      <alignment vertical="center"/>
    </xf>
    <xf numFmtId="0" fontId="99" fillId="9" borderId="0" xfId="8" applyFont="1" applyFill="1" applyBorder="1" applyAlignment="1">
      <alignment horizontal="center" vertical="center" wrapText="1"/>
    </xf>
    <xf numFmtId="49" fontId="33" fillId="6" borderId="4" xfId="3" quotePrefix="1" applyNumberFormat="1" applyFont="1" applyFill="1" applyBorder="1" applyAlignment="1">
      <alignment horizontal="center"/>
    </xf>
    <xf numFmtId="0" fontId="33" fillId="6" borderId="4" xfId="3" applyFont="1" applyFill="1" applyBorder="1" applyAlignment="1">
      <alignment horizontal="left" wrapText="1" indent="1"/>
    </xf>
    <xf numFmtId="3" fontId="33" fillId="6" borderId="4" xfId="4" applyFont="1" applyFill="1" applyBorder="1" applyAlignment="1">
      <alignment horizontal="center"/>
      <protection locked="0"/>
    </xf>
    <xf numFmtId="3" fontId="33" fillId="6" borderId="4" xfId="4" applyFont="1" applyFill="1" applyBorder="1" applyAlignment="1">
      <alignment horizontal="center" vertical="center"/>
      <protection locked="0"/>
    </xf>
    <xf numFmtId="0" fontId="33" fillId="6" borderId="4" xfId="3" applyFont="1" applyFill="1" applyBorder="1" applyAlignment="1">
      <alignment horizontal="left" wrapText="1" indent="3"/>
    </xf>
    <xf numFmtId="166" fontId="33" fillId="6" borderId="4" xfId="4" applyNumberFormat="1" applyFont="1" applyFill="1" applyBorder="1" applyAlignment="1">
      <alignment horizontal="center"/>
      <protection locked="0"/>
    </xf>
    <xf numFmtId="3" fontId="33" fillId="7" borderId="4" xfId="4" applyFont="1" applyFill="1" applyBorder="1" applyAlignment="1">
      <alignment horizontal="center" vertical="center"/>
      <protection locked="0"/>
    </xf>
    <xf numFmtId="3" fontId="33" fillId="7" borderId="4" xfId="4" applyFont="1" applyFill="1" applyBorder="1" applyAlignment="1">
      <alignment horizontal="center" vertical="top"/>
      <protection locked="0"/>
    </xf>
    <xf numFmtId="3" fontId="6" fillId="6" borderId="4" xfId="0" applyNumberFormat="1" applyFont="1" applyFill="1" applyBorder="1" applyAlignment="1">
      <alignment horizontal="right" vertical="center" wrapText="1"/>
    </xf>
    <xf numFmtId="3" fontId="16" fillId="3" borderId="4" xfId="0" applyNumberFormat="1" applyFont="1" applyFill="1" applyBorder="1" applyAlignment="1">
      <alignment horizontal="right" vertical="center" wrapText="1"/>
    </xf>
    <xf numFmtId="0" fontId="16" fillId="3" borderId="4" xfId="0" applyFont="1" applyFill="1" applyBorder="1" applyAlignment="1">
      <alignment horizontal="right" vertical="center"/>
    </xf>
    <xf numFmtId="10" fontId="6" fillId="6" borderId="4" xfId="0" applyNumberFormat="1" applyFont="1" applyFill="1" applyBorder="1" applyAlignment="1">
      <alignment horizontal="right" vertical="center" wrapText="1"/>
    </xf>
    <xf numFmtId="0" fontId="6" fillId="7" borderId="4" xfId="0" applyFont="1" applyFill="1" applyBorder="1" applyAlignment="1">
      <alignment horizontal="right" vertical="center" wrapText="1"/>
    </xf>
    <xf numFmtId="0" fontId="6" fillId="6" borderId="4" xfId="0" applyFont="1" applyFill="1" applyBorder="1" applyAlignment="1">
      <alignment horizontal="right" vertical="center" wrapText="1"/>
    </xf>
    <xf numFmtId="0" fontId="7" fillId="3" borderId="4" xfId="0" applyFont="1" applyFill="1" applyBorder="1" applyAlignment="1">
      <alignment horizontal="right" vertical="center"/>
    </xf>
    <xf numFmtId="10" fontId="5" fillId="6" borderId="4" xfId="0" applyNumberFormat="1" applyFont="1" applyFill="1" applyBorder="1" applyAlignment="1">
      <alignment horizontal="right" vertical="center" wrapText="1"/>
    </xf>
    <xf numFmtId="0" fontId="5" fillId="6" borderId="4" xfId="0" applyFont="1" applyFill="1" applyBorder="1" applyAlignment="1">
      <alignment horizontal="right" vertical="center" wrapText="1"/>
    </xf>
    <xf numFmtId="9" fontId="5" fillId="6" borderId="4" xfId="0" applyNumberFormat="1" applyFont="1" applyFill="1" applyBorder="1" applyAlignment="1">
      <alignment horizontal="right" vertical="center" wrapText="1"/>
    </xf>
    <xf numFmtId="0" fontId="46" fillId="6" borderId="4" xfId="0" applyFont="1" applyFill="1" applyBorder="1" applyAlignment="1">
      <alignment horizontal="left" vertical="center" wrapText="1"/>
    </xf>
    <xf numFmtId="0" fontId="101" fillId="6" borderId="0" xfId="0" applyFont="1" applyFill="1" applyAlignment="1">
      <alignment horizontal="left"/>
    </xf>
    <xf numFmtId="0" fontId="77" fillId="6" borderId="0" xfId="1" applyFont="1" applyFill="1" applyAlignment="1">
      <alignment horizontal="left"/>
    </xf>
    <xf numFmtId="0" fontId="103" fillId="6" borderId="0" xfId="0" applyFont="1" applyFill="1" applyAlignment="1">
      <alignment horizontal="left"/>
    </xf>
    <xf numFmtId="0" fontId="42" fillId="0" borderId="0" xfId="0" applyFont="1"/>
    <xf numFmtId="0" fontId="38" fillId="6" borderId="0" xfId="0" applyFont="1" applyFill="1" applyAlignment="1">
      <alignment horizontal="center" vertical="center"/>
    </xf>
    <xf numFmtId="0" fontId="38" fillId="6" borderId="0" xfId="0" applyFont="1" applyFill="1"/>
    <xf numFmtId="0" fontId="46" fillId="6" borderId="0" xfId="0" applyFont="1" applyFill="1"/>
    <xf numFmtId="0" fontId="46" fillId="6" borderId="0" xfId="0" applyFont="1" applyFill="1" applyAlignment="1">
      <alignment horizontal="center"/>
    </xf>
    <xf numFmtId="0" fontId="46" fillId="6" borderId="0" xfId="0" applyFont="1" applyFill="1" applyAlignment="1">
      <alignment vertical="center" wrapText="1"/>
    </xf>
    <xf numFmtId="0" fontId="46" fillId="6" borderId="0" xfId="0" applyFont="1" applyFill="1" applyAlignment="1">
      <alignment vertical="center"/>
    </xf>
    <xf numFmtId="0" fontId="98" fillId="6" borderId="0" xfId="0" applyFont="1" applyFill="1"/>
    <xf numFmtId="0" fontId="42" fillId="6" borderId="0" xfId="0" applyFont="1" applyFill="1" applyAlignment="1">
      <alignment horizontal="left" vertical="center"/>
    </xf>
    <xf numFmtId="0" fontId="46" fillId="6" borderId="0" xfId="0" applyFont="1" applyFill="1" applyAlignment="1">
      <alignment horizontal="center" vertical="center"/>
    </xf>
    <xf numFmtId="0" fontId="89" fillId="9" borderId="0" xfId="0" applyFont="1" applyFill="1" applyAlignment="1">
      <alignment vertical="center" wrapText="1"/>
    </xf>
    <xf numFmtId="0" fontId="81" fillId="9" borderId="0" xfId="0" applyFont="1" applyFill="1" applyAlignment="1">
      <alignment horizontal="center"/>
    </xf>
    <xf numFmtId="0" fontId="106" fillId="9" borderId="0" xfId="0" applyFont="1" applyFill="1" applyAlignment="1">
      <alignment vertical="center" wrapText="1"/>
    </xf>
    <xf numFmtId="0" fontId="46" fillId="9" borderId="0" xfId="0" applyFont="1" applyFill="1" applyAlignment="1">
      <alignment horizontal="center"/>
    </xf>
    <xf numFmtId="0" fontId="46" fillId="6" borderId="4" xfId="0" applyFont="1" applyFill="1" applyBorder="1" applyAlignment="1">
      <alignment horizontal="center"/>
    </xf>
    <xf numFmtId="0" fontId="47" fillId="6" borderId="4" xfId="0" applyFont="1" applyFill="1" applyBorder="1" applyAlignment="1">
      <alignment horizontal="left" vertical="center" wrapText="1"/>
    </xf>
    <xf numFmtId="0" fontId="46" fillId="6" borderId="4"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46" fillId="6" borderId="4" xfId="0" applyFont="1" applyFill="1" applyBorder="1" applyAlignment="1">
      <alignment horizontal="left" vertical="center" indent="1"/>
    </xf>
    <xf numFmtId="0" fontId="46" fillId="6" borderId="4" xfId="0" applyFont="1" applyFill="1" applyBorder="1" applyAlignment="1">
      <alignment vertical="center"/>
    </xf>
    <xf numFmtId="0" fontId="46" fillId="6" borderId="4" xfId="0" applyFont="1" applyFill="1" applyBorder="1"/>
    <xf numFmtId="0" fontId="68" fillId="6" borderId="4" xfId="0" applyFont="1" applyFill="1" applyBorder="1" applyAlignment="1">
      <alignment horizontal="left" vertical="center" indent="3"/>
    </xf>
    <xf numFmtId="0" fontId="68" fillId="6" borderId="4" xfId="0" applyFont="1" applyFill="1" applyBorder="1" applyAlignment="1">
      <alignment horizontal="left" vertical="center" indent="2"/>
    </xf>
    <xf numFmtId="0" fontId="68" fillId="6" borderId="4" xfId="0" applyFont="1" applyFill="1" applyBorder="1" applyAlignment="1">
      <alignment horizontal="left" vertical="center" wrapText="1" indent="2"/>
    </xf>
    <xf numFmtId="0" fontId="68" fillId="6" borderId="4" xfId="0" applyFont="1" applyFill="1" applyBorder="1" applyAlignment="1">
      <alignment horizontal="left" vertical="center" wrapText="1" indent="3"/>
    </xf>
    <xf numFmtId="0" fontId="42" fillId="6" borderId="4" xfId="0" applyFont="1" applyFill="1" applyBorder="1" applyAlignment="1">
      <alignment horizontal="left" vertical="center" indent="1"/>
    </xf>
    <xf numFmtId="0" fontId="48" fillId="6" borderId="4" xfId="0" applyFont="1" applyFill="1" applyBorder="1" applyAlignment="1">
      <alignment horizontal="left" vertical="center" wrapText="1"/>
    </xf>
    <xf numFmtId="0" fontId="42" fillId="6" borderId="4" xfId="0" applyFont="1" applyFill="1" applyBorder="1" applyAlignment="1">
      <alignment horizontal="left" vertical="center" wrapText="1" indent="1"/>
    </xf>
    <xf numFmtId="0" fontId="42" fillId="6" borderId="4" xfId="0" applyFont="1" applyFill="1" applyBorder="1" applyAlignment="1">
      <alignment horizontal="left" vertical="center"/>
    </xf>
    <xf numFmtId="0" fontId="8" fillId="6" borderId="0" xfId="1" applyFill="1" applyBorder="1" applyAlignment="1">
      <alignment horizontal="left"/>
    </xf>
    <xf numFmtId="0" fontId="102" fillId="6" borderId="0" xfId="0" applyFont="1" applyFill="1" applyAlignment="1">
      <alignment horizontal="center" vertical="center" wrapText="1"/>
    </xf>
    <xf numFmtId="0" fontId="107" fillId="9" borderId="0" xfId="0" applyFont="1" applyFill="1" applyAlignment="1">
      <alignment horizontal="center" vertical="center" wrapText="1"/>
    </xf>
    <xf numFmtId="0" fontId="107" fillId="9" borderId="0" xfId="0" applyFont="1" applyFill="1" applyAlignment="1">
      <alignment vertical="center" wrapText="1"/>
    </xf>
    <xf numFmtId="0" fontId="81" fillId="9" borderId="0" xfId="0" applyFont="1" applyFill="1" applyAlignment="1">
      <alignment wrapText="1"/>
    </xf>
    <xf numFmtId="0" fontId="102" fillId="6" borderId="4" xfId="0" applyFont="1" applyFill="1" applyBorder="1" applyAlignment="1">
      <alignment horizontal="center" vertical="center" wrapText="1"/>
    </xf>
    <xf numFmtId="0" fontId="42" fillId="6" borderId="4" xfId="0" applyFont="1" applyFill="1" applyBorder="1" applyAlignment="1">
      <alignment horizontal="left" indent="1"/>
    </xf>
    <xf numFmtId="0" fontId="102" fillId="7" borderId="4" xfId="0" applyFont="1" applyFill="1" applyBorder="1" applyAlignment="1">
      <alignment horizontal="center" vertical="center" wrapText="1"/>
    </xf>
    <xf numFmtId="0" fontId="38" fillId="6" borderId="8" xfId="0" applyFont="1" applyFill="1" applyBorder="1"/>
    <xf numFmtId="0" fontId="38" fillId="6" borderId="8" xfId="0" applyFont="1" applyFill="1" applyBorder="1" applyAlignment="1">
      <alignment wrapText="1"/>
    </xf>
    <xf numFmtId="0" fontId="0" fillId="6" borderId="9" xfId="0" applyFill="1" applyBorder="1" applyAlignment="1">
      <alignment vertical="center" wrapText="1"/>
    </xf>
    <xf numFmtId="0" fontId="79" fillId="9" borderId="8" xfId="0" applyFont="1" applyFill="1" applyBorder="1"/>
    <xf numFmtId="0" fontId="79" fillId="9" borderId="8" xfId="0" applyFont="1" applyFill="1" applyBorder="1" applyAlignment="1">
      <alignment horizontal="center" vertical="center"/>
    </xf>
    <xf numFmtId="0" fontId="42" fillId="6" borderId="4" xfId="0" applyFont="1" applyFill="1" applyBorder="1" applyAlignment="1">
      <alignment vertical="center"/>
    </xf>
    <xf numFmtId="0" fontId="104" fillId="6" borderId="4" xfId="0" applyFont="1" applyFill="1" applyBorder="1" applyAlignment="1">
      <alignment vertical="center" wrapText="1"/>
    </xf>
    <xf numFmtId="0" fontId="105" fillId="6" borderId="4" xfId="0" applyFont="1" applyFill="1" applyBorder="1" applyAlignment="1">
      <alignment vertical="center" wrapText="1"/>
    </xf>
    <xf numFmtId="0" fontId="105" fillId="6" borderId="4" xfId="0" applyFont="1" applyFill="1" applyBorder="1" applyAlignment="1">
      <alignment horizontal="center" vertical="center" wrapText="1"/>
    </xf>
    <xf numFmtId="0" fontId="104" fillId="6" borderId="4" xfId="0" applyFont="1" applyFill="1" applyBorder="1" applyAlignment="1">
      <alignment horizontal="left" vertical="center" wrapText="1"/>
    </xf>
    <xf numFmtId="0" fontId="104" fillId="0" borderId="4" xfId="0" applyFont="1" applyBorder="1" applyAlignment="1">
      <alignment horizontal="left" vertical="center" wrapText="1"/>
    </xf>
    <xf numFmtId="0" fontId="105" fillId="0" borderId="4" xfId="0" applyFont="1" applyBorder="1" applyAlignment="1">
      <alignment vertical="center" wrapText="1"/>
    </xf>
    <xf numFmtId="0" fontId="12" fillId="6" borderId="4" xfId="0" applyFont="1" applyFill="1" applyBorder="1" applyAlignment="1">
      <alignment horizontal="center"/>
    </xf>
    <xf numFmtId="0" fontId="12" fillId="0" borderId="4" xfId="0" applyFont="1" applyBorder="1" applyAlignment="1">
      <alignment horizontal="center"/>
    </xf>
    <xf numFmtId="0" fontId="46" fillId="0" borderId="4" xfId="0" applyFont="1" applyBorder="1"/>
    <xf numFmtId="0" fontId="46" fillId="7" borderId="5" xfId="0" applyFont="1" applyFill="1" applyBorder="1" applyAlignment="1">
      <alignment horizontal="center" vertical="center" wrapText="1"/>
    </xf>
    <xf numFmtId="0" fontId="68" fillId="7" borderId="5" xfId="0" applyFont="1" applyFill="1" applyBorder="1" applyAlignment="1">
      <alignment horizontal="center" vertical="center" wrapText="1"/>
    </xf>
    <xf numFmtId="0" fontId="46" fillId="7" borderId="0" xfId="0" applyFont="1" applyFill="1"/>
    <xf numFmtId="0" fontId="46" fillId="7" borderId="6" xfId="0" applyFont="1" applyFill="1" applyBorder="1"/>
    <xf numFmtId="0" fontId="42" fillId="6" borderId="4" xfId="0" applyFont="1" applyFill="1" applyBorder="1" applyAlignment="1">
      <alignment horizontal="left" wrapText="1" indent="1"/>
    </xf>
    <xf numFmtId="0" fontId="104" fillId="6" borderId="4" xfId="0" applyFont="1" applyFill="1" applyBorder="1" applyAlignment="1">
      <alignment vertical="center"/>
    </xf>
    <xf numFmtId="0" fontId="104" fillId="6" borderId="4" xfId="0" applyFont="1" applyFill="1" applyBorder="1" applyAlignment="1">
      <alignment horizontal="right" vertical="center" wrapText="1"/>
    </xf>
    <xf numFmtId="0" fontId="105" fillId="6" borderId="4" xfId="0" applyFont="1" applyFill="1" applyBorder="1" applyAlignment="1">
      <alignment horizontal="right" vertical="center" wrapText="1"/>
    </xf>
    <xf numFmtId="0" fontId="42" fillId="6" borderId="4" xfId="0" applyFont="1" applyFill="1" applyBorder="1" applyAlignment="1">
      <alignment horizontal="right" vertical="center"/>
    </xf>
    <xf numFmtId="0" fontId="4" fillId="6" borderId="4" xfId="0" applyFont="1" applyFill="1" applyBorder="1" applyAlignment="1">
      <alignment horizontal="center" vertical="center"/>
    </xf>
    <xf numFmtId="3" fontId="15" fillId="6" borderId="4" xfId="0" applyNumberFormat="1" applyFont="1" applyFill="1" applyBorder="1"/>
    <xf numFmtId="0" fontId="15" fillId="3" borderId="4" xfId="0" applyFont="1" applyFill="1" applyBorder="1" applyAlignment="1">
      <alignment vertical="center"/>
    </xf>
    <xf numFmtId="0" fontId="7" fillId="6" borderId="4" xfId="0" quotePrefix="1" applyFont="1" applyFill="1" applyBorder="1" applyAlignment="1">
      <alignment wrapText="1"/>
    </xf>
    <xf numFmtId="0" fontId="109" fillId="9" borderId="0" xfId="0" applyFont="1" applyFill="1" applyAlignment="1">
      <alignment horizontal="right" vertical="center" wrapText="1"/>
    </xf>
    <xf numFmtId="166" fontId="5" fillId="6" borderId="4" xfId="4" applyNumberFormat="1" applyFont="1" applyFill="1" applyBorder="1" applyAlignment="1">
      <alignment horizontal="center" vertical="center" wrapText="1"/>
      <protection locked="0"/>
    </xf>
    <xf numFmtId="0" fontId="76" fillId="9" borderId="0" xfId="0" applyFont="1" applyFill="1" applyAlignment="1">
      <alignment horizontal="left" vertical="center" wrapText="1"/>
    </xf>
    <xf numFmtId="3" fontId="5" fillId="6" borderId="4" xfId="0" applyNumberFormat="1" applyFont="1" applyFill="1" applyBorder="1" applyAlignment="1">
      <alignment horizontal="right" vertical="center" wrapText="1"/>
    </xf>
    <xf numFmtId="0" fontId="81" fillId="9" borderId="0" xfId="0" applyFont="1" applyFill="1" applyAlignment="1">
      <alignment vertical="center"/>
    </xf>
    <xf numFmtId="0" fontId="99" fillId="9" borderId="0" xfId="7" applyFont="1" applyFill="1" applyBorder="1" applyAlignment="1">
      <alignment horizontal="left" vertical="center"/>
    </xf>
    <xf numFmtId="167" fontId="5" fillId="0" borderId="4" xfId="0" quotePrefix="1" applyNumberFormat="1" applyFont="1" applyBorder="1"/>
    <xf numFmtId="167" fontId="7" fillId="0" borderId="4" xfId="0" quotePrefix="1" applyNumberFormat="1" applyFont="1" applyBorder="1"/>
    <xf numFmtId="3" fontId="5" fillId="6" borderId="5" xfId="0" quotePrefix="1" applyNumberFormat="1" applyFont="1" applyFill="1" applyBorder="1"/>
    <xf numFmtId="167" fontId="4" fillId="0" borderId="4" xfId="0" quotePrefix="1" applyNumberFormat="1" applyFont="1" applyBorder="1"/>
    <xf numFmtId="167" fontId="111" fillId="0" borderId="4" xfId="0" quotePrefix="1" applyNumberFormat="1" applyFont="1" applyBorder="1"/>
    <xf numFmtId="167" fontId="112" fillId="0" borderId="4" xfId="0" quotePrefix="1" applyNumberFormat="1" applyFont="1" applyBorder="1"/>
    <xf numFmtId="167" fontId="46" fillId="0" borderId="4" xfId="0" quotePrefix="1" applyNumberFormat="1" applyFont="1" applyBorder="1"/>
    <xf numFmtId="167" fontId="113" fillId="0" borderId="4" xfId="0" quotePrefix="1" applyNumberFormat="1" applyFont="1" applyBorder="1"/>
    <xf numFmtId="167" fontId="51" fillId="0" borderId="4" xfId="0" quotePrefix="1" applyNumberFormat="1" applyFont="1" applyBorder="1"/>
    <xf numFmtId="3" fontId="42" fillId="6" borderId="11" xfId="0" applyNumberFormat="1" applyFont="1" applyFill="1" applyBorder="1" applyAlignment="1">
      <alignment wrapText="1"/>
    </xf>
    <xf numFmtId="3" fontId="48" fillId="6" borderId="11" xfId="0" applyNumberFormat="1" applyFont="1" applyFill="1" applyBorder="1" applyAlignment="1">
      <alignment wrapText="1"/>
    </xf>
    <xf numFmtId="0" fontId="81" fillId="9" borderId="12" xfId="0" applyFont="1" applyFill="1" applyBorder="1" applyAlignment="1">
      <alignment horizontal="center" vertical="center"/>
    </xf>
    <xf numFmtId="0" fontId="81" fillId="9" borderId="6" xfId="0" applyFont="1" applyFill="1" applyBorder="1" applyAlignment="1">
      <alignment horizontal="center" vertical="center"/>
    </xf>
    <xf numFmtId="0" fontId="114" fillId="0" borderId="0" xfId="0" applyFont="1" applyAlignment="1">
      <alignment horizontal="center"/>
    </xf>
    <xf numFmtId="0" fontId="115" fillId="3" borderId="0" xfId="0" applyFont="1" applyFill="1" applyAlignment="1">
      <alignment horizontal="center"/>
    </xf>
    <xf numFmtId="0" fontId="115" fillId="0" borderId="0" xfId="0" applyFont="1" applyAlignment="1">
      <alignment horizontal="center"/>
    </xf>
    <xf numFmtId="0" fontId="116" fillId="0" borderId="0" xfId="0" applyFont="1"/>
    <xf numFmtId="0" fontId="2" fillId="2" borderId="0" xfId="0" applyFont="1" applyFill="1" applyAlignment="1">
      <alignment horizontal="center" vertical="center"/>
    </xf>
    <xf numFmtId="0" fontId="76" fillId="9" borderId="0" xfId="0" applyFont="1" applyFill="1" applyAlignment="1">
      <alignment horizontal="left" vertical="center" wrapText="1"/>
    </xf>
    <xf numFmtId="0" fontId="76" fillId="9" borderId="0" xfId="0" applyFont="1" applyFill="1" applyAlignment="1">
      <alignment horizontal="center" vertical="center" wrapText="1"/>
    </xf>
    <xf numFmtId="0" fontId="47" fillId="3" borderId="4" xfId="0" applyFont="1" applyFill="1" applyBorder="1" applyAlignment="1">
      <alignment horizontal="center" vertical="center"/>
    </xf>
    <xf numFmtId="0" fontId="51" fillId="3" borderId="4" xfId="0" applyFont="1" applyFill="1" applyBorder="1" applyAlignment="1">
      <alignment horizontal="center" vertical="center"/>
    </xf>
    <xf numFmtId="0" fontId="47" fillId="3" borderId="4" xfId="0" applyFont="1" applyFill="1" applyBorder="1" applyAlignment="1">
      <alignment horizontal="center" vertical="center" wrapText="1"/>
    </xf>
    <xf numFmtId="0" fontId="6" fillId="6" borderId="0" xfId="0" applyFont="1" applyFill="1" applyAlignment="1">
      <alignment vertical="center" wrapText="1"/>
    </xf>
    <xf numFmtId="0" fontId="16" fillId="3" borderId="4" xfId="0" applyFont="1" applyFill="1" applyBorder="1" applyAlignment="1">
      <alignment horizontal="center" vertical="center" wrapText="1"/>
    </xf>
    <xf numFmtId="0" fontId="81" fillId="9" borderId="0" xfId="0" applyFont="1" applyFill="1" applyAlignment="1">
      <alignment horizontal="center" vertical="center" wrapText="1"/>
    </xf>
    <xf numFmtId="0" fontId="7" fillId="3" borderId="4" xfId="0" applyFont="1" applyFill="1" applyBorder="1" applyAlignment="1">
      <alignment horizontal="center"/>
    </xf>
    <xf numFmtId="0" fontId="85" fillId="9" borderId="0" xfId="0" applyFont="1" applyFill="1" applyAlignment="1">
      <alignment horizontal="center"/>
    </xf>
    <xf numFmtId="0" fontId="80" fillId="9" borderId="0" xfId="0" applyFont="1" applyFill="1" applyAlignment="1">
      <alignment horizontal="center"/>
    </xf>
    <xf numFmtId="0" fontId="76" fillId="9" borderId="0" xfId="0" applyFont="1" applyFill="1" applyAlignment="1">
      <alignment horizontal="center" vertical="center"/>
    </xf>
    <xf numFmtId="0" fontId="0" fillId="7" borderId="7" xfId="0" applyFill="1" applyBorder="1" applyAlignment="1">
      <alignment vertical="center" wrapText="1"/>
    </xf>
    <xf numFmtId="0" fontId="0" fillId="3" borderId="4" xfId="0" applyFill="1" applyBorder="1" applyAlignment="1">
      <alignment horizontal="left"/>
    </xf>
    <xf numFmtId="0" fontId="6" fillId="3" borderId="4" xfId="0" applyFont="1" applyFill="1" applyBorder="1" applyAlignment="1">
      <alignment horizontal="left" vertical="center" wrapText="1"/>
    </xf>
    <xf numFmtId="0" fontId="0" fillId="6" borderId="0" xfId="0" applyFill="1" applyAlignment="1">
      <alignment horizontal="left" wrapText="1"/>
    </xf>
    <xf numFmtId="0" fontId="6" fillId="3" borderId="4" xfId="0" applyFont="1" applyFill="1" applyBorder="1" applyAlignment="1">
      <alignment vertical="center" wrapText="1"/>
    </xf>
    <xf numFmtId="3" fontId="0" fillId="6" borderId="4" xfId="0" applyNumberFormat="1" applyFill="1" applyBorder="1" applyAlignment="1">
      <alignment horizontal="center" vertical="center" wrapText="1"/>
    </xf>
    <xf numFmtId="3" fontId="0" fillId="6" borderId="4" xfId="0" applyNumberFormat="1" applyFill="1" applyBorder="1" applyAlignment="1">
      <alignment horizontal="center" wrapText="1"/>
    </xf>
    <xf numFmtId="0" fontId="79" fillId="9" borderId="0" xfId="0" applyFont="1" applyFill="1" applyAlignment="1">
      <alignment vertical="center"/>
    </xf>
    <xf numFmtId="0" fontId="79" fillId="9" borderId="0" xfId="0" applyFont="1" applyFill="1" applyAlignment="1">
      <alignment vertical="center" wrapText="1"/>
    </xf>
    <xf numFmtId="0" fontId="15" fillId="6" borderId="4" xfId="0" applyFont="1" applyFill="1" applyBorder="1" applyAlignment="1">
      <alignment horizontal="left" vertical="center"/>
    </xf>
    <xf numFmtId="0" fontId="0" fillId="6" borderId="4" xfId="0" applyFill="1" applyBorder="1" applyAlignment="1">
      <alignment horizontal="center" vertical="center" wrapText="1"/>
    </xf>
    <xf numFmtId="0" fontId="88" fillId="9" borderId="0" xfId="0" applyFont="1" applyFill="1" applyAlignment="1">
      <alignment horizontal="center" vertical="center" wrapText="1"/>
    </xf>
    <xf numFmtId="0" fontId="76" fillId="9" borderId="0" xfId="0" applyFont="1" applyFill="1" applyAlignment="1">
      <alignment horizontal="center"/>
    </xf>
    <xf numFmtId="0" fontId="91" fillId="9" borderId="0" xfId="0" applyFont="1" applyFill="1" applyAlignment="1">
      <alignment horizontal="center" vertical="center" wrapText="1"/>
    </xf>
    <xf numFmtId="0" fontId="91" fillId="9" borderId="0" xfId="0" applyFont="1" applyFill="1" applyAlignment="1">
      <alignment horizontal="left" vertical="center" wrapText="1"/>
    </xf>
    <xf numFmtId="0" fontId="90" fillId="9" borderId="0" xfId="0" applyFont="1" applyFill="1" applyAlignment="1">
      <alignment horizontal="left" vertical="center" wrapText="1"/>
    </xf>
    <xf numFmtId="0" fontId="90" fillId="9" borderId="0" xfId="0" applyFont="1" applyFill="1" applyAlignment="1">
      <alignment horizontal="center" vertical="center" wrapText="1"/>
    </xf>
    <xf numFmtId="0" fontId="90" fillId="9" borderId="0" xfId="0" applyFont="1" applyFill="1" applyAlignment="1">
      <alignment horizontal="left" vertical="top" wrapText="1"/>
    </xf>
    <xf numFmtId="0" fontId="81" fillId="9" borderId="0" xfId="0" applyFont="1" applyFill="1" applyAlignment="1">
      <alignment vertical="center" wrapText="1"/>
    </xf>
    <xf numFmtId="0" fontId="90" fillId="9" borderId="0" xfId="0" applyFont="1" applyFill="1" applyAlignment="1">
      <alignment vertical="center" wrapText="1"/>
    </xf>
    <xf numFmtId="0" fontId="55" fillId="6" borderId="0" xfId="0" applyFont="1" applyFill="1"/>
    <xf numFmtId="0" fontId="78" fillId="9" borderId="0" xfId="0" applyFont="1" applyFill="1" applyAlignment="1">
      <alignment horizontal="left" vertical="center" wrapText="1"/>
    </xf>
    <xf numFmtId="0" fontId="78" fillId="9" borderId="0" xfId="0" applyFont="1" applyFill="1" applyAlignment="1">
      <alignment horizontal="center" vertical="center" wrapText="1"/>
    </xf>
    <xf numFmtId="0" fontId="78" fillId="9" borderId="0" xfId="0" applyFont="1" applyFill="1" applyAlignment="1">
      <alignment vertical="center" wrapText="1"/>
    </xf>
    <xf numFmtId="0" fontId="62" fillId="6" borderId="4" xfId="0" applyFont="1" applyFill="1" applyBorder="1" applyAlignment="1">
      <alignment horizontal="left" vertical="center" wrapText="1" indent="2"/>
    </xf>
    <xf numFmtId="0" fontId="63" fillId="6" borderId="4" xfId="0" applyFont="1" applyFill="1" applyBorder="1" applyAlignment="1">
      <alignment vertical="center" wrapText="1"/>
    </xf>
    <xf numFmtId="0" fontId="42" fillId="6" borderId="4" xfId="0" applyFont="1" applyFill="1" applyBorder="1" applyAlignment="1">
      <alignment vertical="center" wrapText="1"/>
    </xf>
    <xf numFmtId="0" fontId="87" fillId="9" borderId="0" xfId="0" applyFont="1" applyFill="1"/>
    <xf numFmtId="0" fontId="95" fillId="9" borderId="0" xfId="0" applyFont="1" applyFill="1" applyAlignment="1">
      <alignment horizontal="right" vertical="center" wrapText="1"/>
    </xf>
    <xf numFmtId="0" fontId="80" fillId="9" borderId="0" xfId="0" applyFont="1" applyFill="1" applyAlignment="1">
      <alignment horizontal="left" vertical="center" wrapText="1"/>
    </xf>
    <xf numFmtId="0" fontId="80" fillId="9" borderId="0" xfId="0" applyFont="1" applyFill="1" applyAlignment="1">
      <alignment horizontal="center" vertical="center" wrapText="1"/>
    </xf>
    <xf numFmtId="0" fontId="89" fillId="9" borderId="0" xfId="0" applyFont="1" applyFill="1" applyAlignment="1">
      <alignment horizontal="center" vertical="center" wrapText="1"/>
    </xf>
    <xf numFmtId="9" fontId="89" fillId="9" borderId="0" xfId="0" applyNumberFormat="1" applyFont="1" applyFill="1" applyAlignment="1">
      <alignment horizontal="center" vertical="center" wrapText="1"/>
    </xf>
    <xf numFmtId="0" fontId="97" fillId="9" borderId="0" xfId="0" applyFont="1" applyFill="1" applyAlignment="1">
      <alignment horizontal="left" vertical="center" wrapText="1"/>
    </xf>
    <xf numFmtId="0" fontId="97" fillId="9" borderId="0" xfId="0" applyFont="1" applyFill="1" applyAlignment="1">
      <alignment horizontal="left" vertical="center"/>
    </xf>
    <xf numFmtId="0" fontId="97" fillId="9" borderId="0" xfId="0" applyFont="1" applyFill="1" applyAlignment="1">
      <alignment horizontal="center" vertical="center" wrapText="1"/>
    </xf>
    <xf numFmtId="0" fontId="97" fillId="9" borderId="0" xfId="0" applyFont="1" applyFill="1" applyAlignment="1">
      <alignment vertical="center" wrapText="1"/>
    </xf>
    <xf numFmtId="0" fontId="77" fillId="6" borderId="0" xfId="1" applyFont="1" applyFill="1" applyBorder="1" applyAlignment="1">
      <alignment horizontal="left"/>
    </xf>
    <xf numFmtId="0" fontId="5" fillId="6" borderId="4" xfId="0" applyFont="1" applyFill="1" applyBorder="1" applyAlignment="1">
      <alignment horizontal="left"/>
    </xf>
    <xf numFmtId="0" fontId="76" fillId="9" borderId="0" xfId="0" applyFont="1" applyFill="1" applyAlignment="1">
      <alignment horizontal="center" wrapText="1"/>
    </xf>
    <xf numFmtId="0" fontId="7" fillId="6" borderId="4" xfId="0" applyFont="1" applyFill="1" applyBorder="1" applyAlignment="1">
      <alignment horizontal="left"/>
    </xf>
    <xf numFmtId="0" fontId="5" fillId="6" borderId="4" xfId="0" applyFont="1" applyFill="1" applyBorder="1" applyAlignment="1">
      <alignment horizontal="left" indent="1"/>
    </xf>
    <xf numFmtId="0" fontId="116" fillId="0" borderId="0" xfId="0" applyFont="1" applyAlignment="1">
      <alignment horizontal="left" vertical="center" wrapText="1"/>
    </xf>
    <xf numFmtId="0" fontId="76" fillId="9" borderId="0" xfId="13" applyFont="1" applyFill="1" applyAlignment="1">
      <alignment horizontal="left" vertical="center" wrapText="1"/>
    </xf>
    <xf numFmtId="0" fontId="76" fillId="9" borderId="0" xfId="13" applyFont="1" applyFill="1" applyAlignment="1">
      <alignment horizontal="center" vertical="center" wrapText="1"/>
    </xf>
    <xf numFmtId="0" fontId="107" fillId="9" borderId="0" xfId="0" applyFont="1" applyFill="1" applyAlignment="1">
      <alignment horizontal="center" vertical="center" wrapText="1"/>
    </xf>
    <xf numFmtId="0" fontId="107" fillId="9" borderId="0" xfId="0" applyFont="1" applyFill="1" applyAlignment="1">
      <alignment horizontal="left" vertical="center" wrapText="1"/>
    </xf>
    <xf numFmtId="0" fontId="0" fillId="0" borderId="8" xfId="0" applyBorder="1" applyAlignment="1">
      <alignment horizontal="center" vertical="center" wrapText="1"/>
    </xf>
    <xf numFmtId="0" fontId="76" fillId="9" borderId="8" xfId="0" applyFont="1" applyFill="1" applyBorder="1" applyAlignment="1">
      <alignment horizontal="center"/>
    </xf>
    <xf numFmtId="0" fontId="76" fillId="9" borderId="8" xfId="0" applyFont="1" applyFill="1" applyBorder="1" applyAlignment="1">
      <alignment horizontal="center" vertical="center" wrapText="1"/>
    </xf>
    <xf numFmtId="0" fontId="0" fillId="6" borderId="8" xfId="0" applyFill="1" applyBorder="1" applyAlignment="1">
      <alignment horizontal="center" vertical="center" wrapText="1"/>
    </xf>
    <xf numFmtId="0" fontId="0" fillId="6" borderId="10" xfId="0" applyFill="1" applyBorder="1" applyAlignment="1">
      <alignment horizontal="center" vertical="center" wrapText="1"/>
    </xf>
    <xf numFmtId="0" fontId="5" fillId="6" borderId="0" xfId="0" applyFont="1" applyFill="1" applyAlignment="1">
      <alignment horizontal="left" wrapText="1"/>
    </xf>
    <xf numFmtId="0" fontId="108" fillId="0" borderId="8" xfId="0" applyFont="1" applyBorder="1" applyAlignment="1">
      <alignment horizontal="center" vertical="center" wrapText="1"/>
    </xf>
    <xf numFmtId="0" fontId="42" fillId="6" borderId="0" xfId="0" applyFont="1" applyFill="1" applyAlignment="1">
      <alignment horizontal="left" wrapText="1"/>
    </xf>
    <xf numFmtId="0" fontId="81" fillId="9" borderId="0" xfId="0" applyFont="1" applyFill="1" applyAlignment="1">
      <alignment horizontal="center" vertical="center"/>
    </xf>
    <xf numFmtId="0" fontId="81" fillId="9" borderId="0" xfId="0" applyFont="1" applyFill="1" applyAlignment="1">
      <alignment horizontal="center" wrapText="1"/>
    </xf>
    <xf numFmtId="0" fontId="99" fillId="9" borderId="0" xfId="7" applyFont="1" applyFill="1" applyBorder="1" applyAlignment="1">
      <alignment horizontal="center" vertical="center" wrapText="1"/>
    </xf>
    <xf numFmtId="0" fontId="34" fillId="3" borderId="4" xfId="0" applyFont="1" applyFill="1" applyBorder="1" applyAlignment="1">
      <alignment horizontal="left" vertical="center" wrapText="1"/>
    </xf>
  </cellXfs>
  <cellStyles count="16">
    <cellStyle name="=C:\WINNT35\SYSTEM32\COMMAND.COM" xfId="3" xr:uid="{4033EBFD-F1BF-4B75-92A0-7358142C3750}"/>
    <cellStyle name="Heading 1 2" xfId="9" xr:uid="{4B680990-4EF1-409B-AB42-31B759578420}"/>
    <cellStyle name="Heading 2 2" xfId="7" xr:uid="{CC997610-BF0B-4C9B-A70B-AFF388E81A08}"/>
    <cellStyle name="HeadingTable" xfId="8" xr:uid="{5679C605-8AFF-42DC-ADDA-A08531D25987}"/>
    <cellStyle name="Hyperlink" xfId="1" builtinId="8"/>
    <cellStyle name="Hyperlink 2" xfId="11" xr:uid="{5AA74EA7-0D99-42CD-A2EB-F3B922561918}"/>
    <cellStyle name="Normal" xfId="0" builtinId="0"/>
    <cellStyle name="Normal 12 2" xfId="12" xr:uid="{A9C4E561-2BF2-43EF-911A-04D8FC931D0A}"/>
    <cellStyle name="Normal 2" xfId="5" xr:uid="{4F4684A0-2C16-42C6-9D50-144666E46008}"/>
    <cellStyle name="Normal 2 2" xfId="10" xr:uid="{FD5E9589-A277-4A0E-B9F7-659CC9CBC548}"/>
    <cellStyle name="Normal 2 3" xfId="6" xr:uid="{7D7C4A7F-DC32-43B2-B54F-3B5BD4BF3610}"/>
    <cellStyle name="Normal 4" xfId="14" xr:uid="{88A786E9-874A-4EB7-BA3F-C1DB21585683}"/>
    <cellStyle name="Normal_20 OPR" xfId="13" xr:uid="{979DD722-C1B3-4B35-B6AB-4BB2C5E2EF5B}"/>
    <cellStyle name="optionalExposure" xfId="4" xr:uid="{0342079C-A1D4-49C8-803D-F6C10C97C258}"/>
    <cellStyle name="Percent" xfId="2" builtinId="5"/>
    <cellStyle name="Standard 3" xfId="15" xr:uid="{5D9F9B2D-67D2-465D-A0A5-2EC5F80C59A4}"/>
  </cellStyles>
  <dxfs count="4">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575783"/>
      <color rgb="FF9595B9"/>
      <color rgb="FF111C89"/>
      <color rgb="FFF3F3F7"/>
      <color rgb="FFE1E1EB"/>
      <color rgb="FFFEB8B8"/>
      <color rgb="FFDFDFE9"/>
      <color rgb="FFA20078"/>
      <color rgb="FFEEF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8B7C-51D0-40FD-9CE8-D377DDF290C2}">
  <sheetPr>
    <tabColor rgb="FF002060"/>
  </sheetPr>
  <dimension ref="A2:C57"/>
  <sheetViews>
    <sheetView tabSelected="1" zoomScaleNormal="100" workbookViewId="0">
      <selection activeCell="G8" sqref="G8"/>
    </sheetView>
  </sheetViews>
  <sheetFormatPr defaultRowHeight="16.8" x14ac:dyDescent="0.4"/>
  <cols>
    <col min="1" max="1" width="14.77734375" style="7" customWidth="1"/>
    <col min="2" max="2" width="33.5546875" style="1" customWidth="1"/>
    <col min="3" max="3" width="99.88671875" style="1" customWidth="1"/>
    <col min="4" max="16384" width="8.88671875" style="1"/>
  </cols>
  <sheetData>
    <row r="2" spans="1:3" x14ac:dyDescent="0.4">
      <c r="A2" s="8" t="s">
        <v>371</v>
      </c>
      <c r="B2" s="512" t="s">
        <v>372</v>
      </c>
      <c r="C2" s="512"/>
    </row>
    <row r="3" spans="1:3" x14ac:dyDescent="0.4">
      <c r="A3" s="6">
        <v>1</v>
      </c>
      <c r="B3" s="3" t="s">
        <v>279</v>
      </c>
      <c r="C3" s="2"/>
    </row>
    <row r="4" spans="1:3" x14ac:dyDescent="0.4">
      <c r="B4" s="9" t="s">
        <v>281</v>
      </c>
      <c r="C4" s="4" t="s">
        <v>282</v>
      </c>
    </row>
    <row r="5" spans="1:3" x14ac:dyDescent="0.4">
      <c r="B5" s="9" t="s">
        <v>368</v>
      </c>
      <c r="C5" s="4" t="s">
        <v>369</v>
      </c>
    </row>
    <row r="6" spans="1:3" x14ac:dyDescent="0.4">
      <c r="A6" s="6">
        <v>4</v>
      </c>
      <c r="B6" s="2" t="s">
        <v>396</v>
      </c>
      <c r="C6" s="2"/>
    </row>
    <row r="7" spans="1:3" x14ac:dyDescent="0.4">
      <c r="B7" s="10" t="s">
        <v>398</v>
      </c>
      <c r="C7" s="4" t="s">
        <v>397</v>
      </c>
    </row>
    <row r="8" spans="1:3" x14ac:dyDescent="0.4">
      <c r="B8" s="10" t="s">
        <v>539</v>
      </c>
      <c r="C8" s="4" t="s">
        <v>540</v>
      </c>
    </row>
    <row r="9" spans="1:3" x14ac:dyDescent="0.4">
      <c r="A9" s="6">
        <f>A6+1</f>
        <v>5</v>
      </c>
      <c r="B9" s="2" t="s">
        <v>542</v>
      </c>
      <c r="C9" s="2"/>
    </row>
    <row r="10" spans="1:3" x14ac:dyDescent="0.4">
      <c r="B10" s="10" t="s">
        <v>543</v>
      </c>
      <c r="C10" s="4" t="s">
        <v>544</v>
      </c>
    </row>
    <row r="11" spans="1:3" x14ac:dyDescent="0.4">
      <c r="B11" s="10" t="s">
        <v>545</v>
      </c>
      <c r="C11" s="4" t="s">
        <v>546</v>
      </c>
    </row>
    <row r="12" spans="1:3" x14ac:dyDescent="0.4">
      <c r="A12" s="6">
        <f>A9+1</f>
        <v>6</v>
      </c>
      <c r="B12" s="2" t="s">
        <v>574</v>
      </c>
      <c r="C12" s="5"/>
    </row>
    <row r="13" spans="1:3" x14ac:dyDescent="0.4">
      <c r="B13" s="10" t="s">
        <v>575</v>
      </c>
      <c r="C13" s="4" t="s">
        <v>576</v>
      </c>
    </row>
    <row r="14" spans="1:3" x14ac:dyDescent="0.4">
      <c r="B14" s="10" t="s">
        <v>577</v>
      </c>
      <c r="C14" s="4" t="s">
        <v>578</v>
      </c>
    </row>
    <row r="15" spans="1:3" x14ac:dyDescent="0.4">
      <c r="B15" s="10" t="s">
        <v>579</v>
      </c>
      <c r="C15" s="4" t="s">
        <v>580</v>
      </c>
    </row>
    <row r="16" spans="1:3" x14ac:dyDescent="0.4">
      <c r="A16" s="6">
        <v>8</v>
      </c>
      <c r="B16" s="2" t="s">
        <v>674</v>
      </c>
      <c r="C16" s="5"/>
    </row>
    <row r="17" spans="1:3" x14ac:dyDescent="0.4">
      <c r="B17" s="10" t="s">
        <v>675</v>
      </c>
      <c r="C17" s="4" t="s">
        <v>676</v>
      </c>
    </row>
    <row r="18" spans="1:3" x14ac:dyDescent="0.4">
      <c r="B18" s="10" t="s">
        <v>1263</v>
      </c>
      <c r="C18" s="4" t="s">
        <v>1264</v>
      </c>
    </row>
    <row r="19" spans="1:3" x14ac:dyDescent="0.4">
      <c r="B19" s="10" t="s">
        <v>677</v>
      </c>
      <c r="C19" s="4" t="s">
        <v>678</v>
      </c>
    </row>
    <row r="20" spans="1:3" x14ac:dyDescent="0.4">
      <c r="A20" s="6">
        <f>A16+1</f>
        <v>9</v>
      </c>
      <c r="B20" s="2" t="s">
        <v>758</v>
      </c>
      <c r="C20" s="5"/>
    </row>
    <row r="21" spans="1:3" x14ac:dyDescent="0.4">
      <c r="B21" s="11" t="s">
        <v>759</v>
      </c>
      <c r="C21" s="4" t="s">
        <v>760</v>
      </c>
    </row>
    <row r="22" spans="1:3" x14ac:dyDescent="0.4">
      <c r="B22" s="11" t="s">
        <v>761</v>
      </c>
      <c r="C22" s="4" t="s">
        <v>762</v>
      </c>
    </row>
    <row r="23" spans="1:3" x14ac:dyDescent="0.4">
      <c r="B23" s="11" t="s">
        <v>763</v>
      </c>
      <c r="C23" s="4" t="s">
        <v>764</v>
      </c>
    </row>
    <row r="24" spans="1:3" x14ac:dyDescent="0.4">
      <c r="B24" s="11" t="s">
        <v>765</v>
      </c>
      <c r="C24" s="4" t="s">
        <v>766</v>
      </c>
    </row>
    <row r="25" spans="1:3" x14ac:dyDescent="0.4">
      <c r="B25" s="11" t="s">
        <v>767</v>
      </c>
      <c r="C25" s="4" t="s">
        <v>768</v>
      </c>
    </row>
    <row r="26" spans="1:3" x14ac:dyDescent="0.4">
      <c r="B26" s="11" t="s">
        <v>769</v>
      </c>
      <c r="C26" s="4" t="s">
        <v>770</v>
      </c>
    </row>
    <row r="27" spans="1:3" x14ac:dyDescent="0.4">
      <c r="B27" s="11" t="s">
        <v>771</v>
      </c>
      <c r="C27" s="4" t="s">
        <v>772</v>
      </c>
    </row>
    <row r="28" spans="1:3" x14ac:dyDescent="0.4">
      <c r="A28" s="6">
        <f>A20+1</f>
        <v>10</v>
      </c>
      <c r="B28" s="2" t="s">
        <v>773</v>
      </c>
      <c r="C28" s="5"/>
    </row>
    <row r="29" spans="1:3" x14ac:dyDescent="0.4">
      <c r="B29" s="11" t="s">
        <v>774</v>
      </c>
      <c r="C29" s="4" t="s">
        <v>775</v>
      </c>
    </row>
    <row r="30" spans="1:3" x14ac:dyDescent="0.4">
      <c r="A30" s="6">
        <f>A28+1</f>
        <v>11</v>
      </c>
      <c r="B30" s="2" t="s">
        <v>879</v>
      </c>
      <c r="C30" s="5"/>
    </row>
    <row r="31" spans="1:3" x14ac:dyDescent="0.4">
      <c r="B31" s="11" t="s">
        <v>880</v>
      </c>
      <c r="C31" s="4" t="s">
        <v>881</v>
      </c>
    </row>
    <row r="32" spans="1:3" x14ac:dyDescent="0.4">
      <c r="B32" s="10" t="s">
        <v>882</v>
      </c>
      <c r="C32" s="4" t="s">
        <v>883</v>
      </c>
    </row>
    <row r="33" spans="1:3" x14ac:dyDescent="0.4">
      <c r="A33" s="509">
        <v>13</v>
      </c>
      <c r="B33" s="2" t="s">
        <v>884</v>
      </c>
      <c r="C33" s="5"/>
    </row>
    <row r="34" spans="1:3" x14ac:dyDescent="0.4">
      <c r="A34" s="508"/>
      <c r="B34" s="11" t="s">
        <v>885</v>
      </c>
      <c r="C34" s="4" t="s">
        <v>886</v>
      </c>
    </row>
    <row r="35" spans="1:3" x14ac:dyDescent="0.4">
      <c r="A35" s="509">
        <f>A33+1</f>
        <v>14</v>
      </c>
      <c r="B35" s="2" t="s">
        <v>934</v>
      </c>
      <c r="C35" s="2"/>
    </row>
    <row r="36" spans="1:3" x14ac:dyDescent="0.4">
      <c r="A36" s="510"/>
      <c r="B36" s="10" t="s">
        <v>935</v>
      </c>
      <c r="C36" s="1" t="s">
        <v>936</v>
      </c>
    </row>
    <row r="37" spans="1:3" x14ac:dyDescent="0.4">
      <c r="A37" s="510"/>
      <c r="B37" s="12" t="s">
        <v>937</v>
      </c>
      <c r="C37" s="4" t="s">
        <v>938</v>
      </c>
    </row>
    <row r="38" spans="1:3" x14ac:dyDescent="0.4">
      <c r="A38" s="510"/>
      <c r="B38" s="10" t="s">
        <v>939</v>
      </c>
      <c r="C38" s="4" t="s">
        <v>940</v>
      </c>
    </row>
    <row r="39" spans="1:3" x14ac:dyDescent="0.4">
      <c r="A39" s="509">
        <f>A35+1</f>
        <v>15</v>
      </c>
      <c r="B39" s="2" t="s">
        <v>977</v>
      </c>
      <c r="C39" s="2"/>
    </row>
    <row r="40" spans="1:3" x14ac:dyDescent="0.4">
      <c r="A40" s="510"/>
      <c r="B40" s="10" t="s">
        <v>978</v>
      </c>
      <c r="C40" s="4" t="s">
        <v>979</v>
      </c>
    </row>
    <row r="41" spans="1:3" ht="33.6" x14ac:dyDescent="0.4">
      <c r="A41" s="510"/>
      <c r="B41" s="10" t="s">
        <v>980</v>
      </c>
      <c r="C41" s="4" t="s">
        <v>981</v>
      </c>
    </row>
    <row r="42" spans="1:3" x14ac:dyDescent="0.4">
      <c r="A42" s="510"/>
      <c r="B42" s="10" t="s">
        <v>982</v>
      </c>
      <c r="C42" s="4" t="s">
        <v>983</v>
      </c>
    </row>
    <row r="43" spans="1:3" x14ac:dyDescent="0.4">
      <c r="A43" s="509">
        <f>A39+1</f>
        <v>16</v>
      </c>
      <c r="B43" s="2" t="s">
        <v>986</v>
      </c>
      <c r="C43" s="2"/>
    </row>
    <row r="44" spans="1:3" x14ac:dyDescent="0.4">
      <c r="A44" s="510"/>
      <c r="B44" s="11" t="s">
        <v>984</v>
      </c>
      <c r="C44" s="4" t="s">
        <v>985</v>
      </c>
    </row>
    <row r="45" spans="1:3" x14ac:dyDescent="0.4">
      <c r="A45" s="509">
        <f>A43+1</f>
        <v>17</v>
      </c>
      <c r="B45" s="2" t="s">
        <v>1043</v>
      </c>
      <c r="C45" s="5"/>
    </row>
    <row r="46" spans="1:3" x14ac:dyDescent="0.4">
      <c r="A46" s="508"/>
      <c r="B46" s="10" t="s">
        <v>1044</v>
      </c>
      <c r="C46" s="4" t="s">
        <v>1045</v>
      </c>
    </row>
    <row r="47" spans="1:3" x14ac:dyDescent="0.4">
      <c r="A47" s="509">
        <v>19</v>
      </c>
      <c r="B47" s="2" t="s">
        <v>1051</v>
      </c>
      <c r="C47" s="2"/>
    </row>
    <row r="48" spans="1:3" x14ac:dyDescent="0.4">
      <c r="A48" s="508"/>
      <c r="B48" s="11" t="s">
        <v>1297</v>
      </c>
      <c r="C48" s="4" t="s">
        <v>1298</v>
      </c>
    </row>
    <row r="49" spans="1:3" x14ac:dyDescent="0.4">
      <c r="A49" s="508"/>
      <c r="B49" s="11" t="s">
        <v>1052</v>
      </c>
      <c r="C49" s="4" t="s">
        <v>1053</v>
      </c>
    </row>
    <row r="50" spans="1:3" x14ac:dyDescent="0.4">
      <c r="A50" s="509">
        <v>22</v>
      </c>
      <c r="B50" s="2" t="s">
        <v>1064</v>
      </c>
      <c r="C50" s="5"/>
    </row>
    <row r="51" spans="1:3" ht="33.6" x14ac:dyDescent="0.4">
      <c r="B51" s="11" t="s">
        <v>1065</v>
      </c>
      <c r="C51" s="4" t="s">
        <v>1066</v>
      </c>
    </row>
    <row r="52" spans="1:3" ht="35.4" customHeight="1" x14ac:dyDescent="0.4">
      <c r="B52" s="11" t="s">
        <v>1067</v>
      </c>
      <c r="C52" s="4" t="s">
        <v>1068</v>
      </c>
    </row>
    <row r="53" spans="1:3" x14ac:dyDescent="0.4">
      <c r="B53" s="11" t="s">
        <v>1069</v>
      </c>
      <c r="C53" s="4" t="s">
        <v>1070</v>
      </c>
    </row>
    <row r="54" spans="1:3" ht="18" customHeight="1" x14ac:dyDescent="0.4">
      <c r="B54" s="11" t="s">
        <v>1071</v>
      </c>
      <c r="C54" s="4" t="s">
        <v>1072</v>
      </c>
    </row>
    <row r="55" spans="1:3" x14ac:dyDescent="0.4">
      <c r="B55" s="11" t="s">
        <v>1073</v>
      </c>
      <c r="C55" s="4" t="s">
        <v>1074</v>
      </c>
    </row>
    <row r="56" spans="1:3" x14ac:dyDescent="0.4">
      <c r="A56" s="6"/>
      <c r="B56" s="2" t="s">
        <v>1249</v>
      </c>
      <c r="C56" s="5"/>
    </row>
    <row r="57" spans="1:3" x14ac:dyDescent="0.4">
      <c r="B57" s="10" t="s">
        <v>0</v>
      </c>
      <c r="C57" s="4" t="s">
        <v>1230</v>
      </c>
    </row>
  </sheetData>
  <autoFilter ref="A2:C57" xr:uid="{B78D8B7C-51D0-40FD-9CE8-D377DDF290C2}"/>
  <mergeCells count="1">
    <mergeCell ref="B2:C2"/>
  </mergeCells>
  <hyperlinks>
    <hyperlink ref="B34" location="'EU CR10.5'!B2" display="EU CR10.5 forma" xr:uid="{7DA7EC5F-19E8-4767-8FF5-A8C0AD9DA385}"/>
    <hyperlink ref="B57" location="'EU KM2'!B2" display="EU KM2" xr:uid="{C536FDFE-214D-411C-A49D-03B3EA81A3F8}"/>
    <hyperlink ref="B4" location="'EU OV1'!B2" display="Template EU OV1" xr:uid="{A20E6F4E-B733-4EFA-98B0-82EFB5CD7A48}"/>
    <hyperlink ref="B5" location="'EU KM1'!B2" display="Template EU KM1" xr:uid="{15EA5BF6-9CA4-456C-9F1D-851AFB69ABD0}"/>
    <hyperlink ref="B7" location="'EU CC1'!B2" display="Template EU CC1" xr:uid="{C02CC7FF-E1AA-4A70-968F-C76381DFF1F4}"/>
    <hyperlink ref="B8" location="'EU CC2'!B2" display="Template EU CC2" xr:uid="{3C94F4E4-E12F-4835-BA6B-EDC0138363FF}"/>
    <hyperlink ref="B10" location="'EU CCyB1'!B2" display="Template EU CCyB1" xr:uid="{859544D8-6839-4015-A70D-35B5B9726D53}"/>
    <hyperlink ref="B11" location="'EU CCyB2'!B2" display="Template EU CCyB2" xr:uid="{F8ED65AD-E6FA-42F9-BF1F-BB1BAE447E38}"/>
    <hyperlink ref="B13" location="'EU LR1 - LRSum'!B2" display="Template EU LR1 - LRSum" xr:uid="{981383F0-C242-486E-BE57-47859FDC0A29}"/>
    <hyperlink ref="B14" location="'EU LR2 - LRCom'!B2" display="Template EU LR2 - LRCom" xr:uid="{A637A9BD-F3D4-4127-9865-9A74EED9BFF4}"/>
    <hyperlink ref="B15" location="'EU LR3 - LRSpl'!B2" display="Template EU LR3 - LRSpl" xr:uid="{D723B7AC-0EEA-4F5D-AA38-29C369C8A7B0}"/>
    <hyperlink ref="B17" location="'EU LIQ1'!B2" display="Template EU LIQ1" xr:uid="{8DBED04F-9B6A-47DB-ADFA-E250CB509B1F}"/>
    <hyperlink ref="B19" location="'EU LIQ2'!B2" display="Template EU LIQ2" xr:uid="{0F9474AD-2A0A-4674-89ED-B4F8836824B4}"/>
    <hyperlink ref="B21" location="'EU CR1'!B2" display="Template EU CR1" xr:uid="{A834DD7B-2959-498D-A553-64D9032CFC8D}"/>
    <hyperlink ref="B22" location="'EU CR1-A'!B2" display="Template EU CR1-A" xr:uid="{43244F5F-BE70-4C23-ABF8-F8C151D8B6A4}"/>
    <hyperlink ref="B23" location="'EU CR2'!B2" display="Template EU CR2" xr:uid="{39114B3B-7141-4182-93BD-74287D4B7BA3}"/>
    <hyperlink ref="B24" location="'EU CQ1'!B2" display="Template EU CQ1" xr:uid="{F664EFA1-3B9D-4309-8DCF-5D5949956A4D}"/>
    <hyperlink ref="B25" location="'EU CQ4'!B2" display="Template EU CQ4" xr:uid="{7B7EFEC4-6CFD-48DB-BA22-82BD7DFEA21B}"/>
    <hyperlink ref="B26" location="'EU CQ5'!B2" display="Template EU CQ5" xr:uid="{75468483-9CE1-422D-AD2D-1555325D5A4E}"/>
    <hyperlink ref="B27" location="'EU CQ7'!B2" display="Template EU CQ7" xr:uid="{D4DAF6A9-FF1C-4C86-9977-9721CFEB6EA1}"/>
    <hyperlink ref="B29" location="'EU CR3'!B2" display="Template EU CR3" xr:uid="{6E1C4CE4-4E9B-4129-A78E-7582117EF4A3}"/>
    <hyperlink ref="B31" location="'EU CR4'!B2" display="Template EU CR4" xr:uid="{B58C9ECF-4FB8-4031-9744-59CBC7D1E248}"/>
    <hyperlink ref="B32" location="'EU CR5'!B2" display="Template EU CR5" xr:uid="{6419103B-05D9-418D-8AA9-32B6C8A9D2F6}"/>
    <hyperlink ref="B36" location="'EU CCR1'!B2" display="Template EU CCR1" xr:uid="{53464E13-D645-4B38-9726-4E30E17B01C9}"/>
    <hyperlink ref="B37" location="'EU CCR3'!B2" display="Template EU CCR3" xr:uid="{DE633B7D-23D3-495E-A884-899FB752B3DE}"/>
    <hyperlink ref="B38" location="'EU CCR5'!B2" display="Template EU CCR5" xr:uid="{27C39BA8-3CAB-43B4-ACA6-23763DE81662}"/>
    <hyperlink ref="B44" location="'EU MR1'!B2" display="Template EU MR1" xr:uid="{50771DB6-7C76-4F61-8314-43F146B5FD6C}"/>
    <hyperlink ref="B40" location="'EU SEC1'!B2" display="Template EU-SEC1" xr:uid="{ED51A0C6-8E53-428F-A857-6D0E855D1BFC}"/>
    <hyperlink ref="B41" location="'EU SEC3'!B2" display="Template EU-SEC3" xr:uid="{96DA4E01-F701-4F08-BAAE-2E15D6B9E539}"/>
    <hyperlink ref="B42" location="'EU SEC5'!B2" display="Template EU-SEC5" xr:uid="{9F9B7B75-633B-4B97-A8D7-B75E6B6CEF9E}"/>
    <hyperlink ref="B46" location="'EU CVA1'!B2" display="Template EU CVA1" xr:uid="{5061A931-F363-413F-A81D-BAF9C3F146AA}"/>
    <hyperlink ref="B49" location="'EU IRRBB1'!B2" display="Template EU IRRBB1" xr:uid="{3C0CA183-6A32-4096-B500-5B27AA154B45}"/>
    <hyperlink ref="B51" location="'1.CC Transition risk-Banking b.'!B2" display="Template 1" xr:uid="{00B7E642-35E6-4426-AD33-3E058CD93A3B}"/>
    <hyperlink ref="B52" location="'2.CC Trans-BB.RE collateral'!B2" display="Template 2" xr:uid="{F6DD0DDA-EE20-45AF-8D68-A96DBB4AE267}"/>
    <hyperlink ref="B53" location="'3.CC Trans-BB.alignment metrics'!B2" display="Template 3" xr:uid="{C6B81AF4-BF70-490A-8997-47950CA26F15}"/>
    <hyperlink ref="B54" location="'4.CC Transition-toppollutcomp'!B2" display="Template 4" xr:uid="{3EE817C6-9896-4E32-B857-D48157BA8A73}"/>
    <hyperlink ref="B55" location="'5.CC Physical risk'!B2" display="Template 5" xr:uid="{C2DB2F57-213E-41A2-ADD4-1211227523F7}"/>
    <hyperlink ref="B18" location="'EU LIQ1'!B44" display="Table EU LIQB" xr:uid="{F2F8DF11-916B-4E76-9850-0984BDEB30FA}"/>
    <hyperlink ref="B48" location="'Table EU IRRBBA'!B2" display="Table EU IRRBBA" xr:uid="{2401AD2B-0737-4193-BEEC-59E962D328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9B4CE-BB63-4A6C-B771-28C77A26BC1A}">
  <sheetPr>
    <tabColor rgb="FF575783"/>
  </sheetPr>
  <dimension ref="A1:G44"/>
  <sheetViews>
    <sheetView workbookViewId="0">
      <selection activeCell="I39" sqref="I39"/>
    </sheetView>
  </sheetViews>
  <sheetFormatPr defaultColWidth="9.33203125" defaultRowHeight="14.4" x14ac:dyDescent="0.3"/>
  <cols>
    <col min="1" max="1" width="1" style="14" customWidth="1"/>
    <col min="2" max="2" width="7.6640625" style="14" customWidth="1"/>
    <col min="3" max="3" width="64.44140625" style="14" customWidth="1"/>
    <col min="4" max="4" width="13.6640625" style="14" customWidth="1"/>
    <col min="5" max="5" width="14.33203125" style="14" customWidth="1"/>
    <col min="6" max="6" width="16.5546875" style="14" customWidth="1"/>
    <col min="7" max="16384" width="9.33203125" style="14"/>
  </cols>
  <sheetData>
    <row r="1" spans="1:7" x14ac:dyDescent="0.3">
      <c r="A1" s="13"/>
      <c r="B1" s="13"/>
      <c r="C1" s="13"/>
      <c r="D1" s="13"/>
      <c r="E1" s="13"/>
      <c r="F1" s="13"/>
    </row>
    <row r="2" spans="1:7" ht="21" x14ac:dyDescent="0.4">
      <c r="A2" s="13"/>
      <c r="B2" s="19" t="s">
        <v>280</v>
      </c>
    </row>
    <row r="3" spans="1:7" x14ac:dyDescent="0.3">
      <c r="A3" s="13"/>
    </row>
    <row r="4" spans="1:7" ht="28.8" x14ac:dyDescent="0.3">
      <c r="A4" s="13"/>
      <c r="B4" s="513" t="s">
        <v>1251</v>
      </c>
      <c r="C4" s="513"/>
      <c r="D4" s="514" t="s">
        <v>283</v>
      </c>
      <c r="E4" s="514"/>
      <c r="F4" s="17" t="s">
        <v>284</v>
      </c>
    </row>
    <row r="5" spans="1:7" x14ac:dyDescent="0.3">
      <c r="A5" s="13"/>
      <c r="B5" s="513"/>
      <c r="C5" s="513"/>
      <c r="D5" s="17" t="s">
        <v>21</v>
      </c>
      <c r="E5" s="17" t="s">
        <v>23</v>
      </c>
      <c r="F5" s="17" t="s">
        <v>24</v>
      </c>
    </row>
    <row r="6" spans="1:7" x14ac:dyDescent="0.3">
      <c r="A6" s="13"/>
      <c r="B6" s="513"/>
      <c r="C6" s="513"/>
      <c r="D6" s="18" t="s">
        <v>1257</v>
      </c>
      <c r="E6" s="18" t="s">
        <v>1258</v>
      </c>
      <c r="F6" s="18" t="s">
        <v>1257</v>
      </c>
    </row>
    <row r="7" spans="1:7" x14ac:dyDescent="0.3">
      <c r="A7" s="13"/>
      <c r="B7" s="129">
        <v>1</v>
      </c>
      <c r="C7" s="130" t="s">
        <v>285</v>
      </c>
      <c r="D7" s="342">
        <v>2548516.7999999998</v>
      </c>
      <c r="E7" s="342">
        <v>2385725</v>
      </c>
      <c r="F7" s="342">
        <v>203881.34399999998</v>
      </c>
    </row>
    <row r="8" spans="1:7" x14ac:dyDescent="0.3">
      <c r="A8" s="13"/>
      <c r="B8" s="129">
        <v>2</v>
      </c>
      <c r="C8" s="256" t="s">
        <v>286</v>
      </c>
      <c r="D8" s="342">
        <v>2548516.7999999998</v>
      </c>
      <c r="E8" s="342">
        <v>2385725</v>
      </c>
      <c r="F8" s="342">
        <v>203881.34399999998</v>
      </c>
    </row>
    <row r="9" spans="1:7" x14ac:dyDescent="0.3">
      <c r="A9" s="13"/>
      <c r="B9" s="129">
        <v>3</v>
      </c>
      <c r="C9" s="256" t="s">
        <v>287</v>
      </c>
      <c r="D9" s="342"/>
      <c r="E9" s="342"/>
      <c r="F9" s="342"/>
    </row>
    <row r="10" spans="1:7" x14ac:dyDescent="0.3">
      <c r="A10" s="13"/>
      <c r="B10" s="129">
        <v>4</v>
      </c>
      <c r="C10" s="256" t="s">
        <v>288</v>
      </c>
      <c r="D10" s="342"/>
      <c r="E10" s="342"/>
      <c r="F10" s="342"/>
    </row>
    <row r="11" spans="1:7" x14ac:dyDescent="0.3">
      <c r="A11" s="13"/>
      <c r="B11" s="129" t="s">
        <v>1</v>
      </c>
      <c r="C11" s="256" t="s">
        <v>289</v>
      </c>
      <c r="D11" s="342"/>
      <c r="E11" s="342"/>
      <c r="F11" s="342"/>
    </row>
    <row r="12" spans="1:7" x14ac:dyDescent="0.3">
      <c r="A12" s="13"/>
      <c r="B12" s="129">
        <v>5</v>
      </c>
      <c r="C12" s="256" t="s">
        <v>290</v>
      </c>
      <c r="D12" s="342"/>
      <c r="E12" s="342"/>
      <c r="F12" s="342"/>
    </row>
    <row r="13" spans="1:7" x14ac:dyDescent="0.3">
      <c r="A13" s="13"/>
      <c r="B13" s="129">
        <v>6</v>
      </c>
      <c r="C13" s="130" t="s">
        <v>291</v>
      </c>
      <c r="D13" s="342">
        <v>17903.900000000001</v>
      </c>
      <c r="E13" s="342">
        <v>29526</v>
      </c>
      <c r="F13" s="342">
        <v>1432.3120000000001</v>
      </c>
    </row>
    <row r="14" spans="1:7" x14ac:dyDescent="0.3">
      <c r="A14" s="13"/>
      <c r="B14" s="129">
        <v>7</v>
      </c>
      <c r="C14" s="256" t="s">
        <v>286</v>
      </c>
      <c r="D14" s="342">
        <v>3752.4</v>
      </c>
      <c r="E14" s="342">
        <v>3619</v>
      </c>
      <c r="F14" s="342">
        <v>300.19200000000001</v>
      </c>
    </row>
    <row r="15" spans="1:7" x14ac:dyDescent="0.3">
      <c r="A15" s="13"/>
      <c r="B15" s="129">
        <v>8</v>
      </c>
      <c r="C15" s="256" t="s">
        <v>292</v>
      </c>
      <c r="D15" s="342"/>
      <c r="E15" s="342"/>
      <c r="F15" s="342"/>
    </row>
    <row r="16" spans="1:7" x14ac:dyDescent="0.3">
      <c r="A16" s="13"/>
      <c r="B16" s="129" t="s">
        <v>2</v>
      </c>
      <c r="C16" s="256" t="s">
        <v>293</v>
      </c>
      <c r="D16" s="342"/>
      <c r="E16" s="342"/>
      <c r="F16" s="342"/>
      <c r="G16" s="13"/>
    </row>
    <row r="17" spans="1:6" x14ac:dyDescent="0.3">
      <c r="A17" s="13"/>
      <c r="B17" s="129">
        <v>9</v>
      </c>
      <c r="C17" s="256" t="s">
        <v>294</v>
      </c>
      <c r="D17" s="342">
        <v>14151.500000000002</v>
      </c>
      <c r="E17" s="342">
        <v>25906</v>
      </c>
      <c r="F17" s="342">
        <v>1132.1200000000001</v>
      </c>
    </row>
    <row r="18" spans="1:6" x14ac:dyDescent="0.3">
      <c r="A18" s="13"/>
      <c r="B18" s="129">
        <v>10</v>
      </c>
      <c r="C18" s="130" t="s">
        <v>295</v>
      </c>
      <c r="D18" s="342">
        <v>2393.75</v>
      </c>
      <c r="E18" s="342">
        <v>8085</v>
      </c>
      <c r="F18" s="342">
        <v>191.5</v>
      </c>
    </row>
    <row r="19" spans="1:6" x14ac:dyDescent="0.3">
      <c r="A19" s="13"/>
      <c r="B19" s="129" t="s">
        <v>3</v>
      </c>
      <c r="C19" s="130" t="s">
        <v>296</v>
      </c>
      <c r="D19" s="342"/>
      <c r="E19" s="342"/>
      <c r="F19" s="342"/>
    </row>
    <row r="20" spans="1:6" x14ac:dyDescent="0.3">
      <c r="A20" s="13"/>
      <c r="B20" s="129" t="s">
        <v>4</v>
      </c>
      <c r="C20" s="130" t="s">
        <v>297</v>
      </c>
      <c r="D20" s="342">
        <v>2393.75</v>
      </c>
      <c r="E20" s="342">
        <v>8085</v>
      </c>
      <c r="F20" s="342">
        <v>191.5</v>
      </c>
    </row>
    <row r="21" spans="1:6" x14ac:dyDescent="0.3">
      <c r="A21" s="13"/>
      <c r="B21" s="129" t="s">
        <v>5</v>
      </c>
      <c r="C21" s="130" t="s">
        <v>298</v>
      </c>
      <c r="D21" s="342"/>
      <c r="E21" s="342"/>
      <c r="F21" s="342"/>
    </row>
    <row r="22" spans="1:6" x14ac:dyDescent="0.3">
      <c r="A22" s="13"/>
      <c r="B22" s="343">
        <v>11</v>
      </c>
      <c r="C22" s="344" t="s">
        <v>299</v>
      </c>
      <c r="D22" s="345"/>
      <c r="E22" s="345"/>
      <c r="F22" s="345"/>
    </row>
    <row r="23" spans="1:6" x14ac:dyDescent="0.3">
      <c r="A23" s="13"/>
      <c r="B23" s="343">
        <v>12</v>
      </c>
      <c r="C23" s="344" t="s">
        <v>299</v>
      </c>
      <c r="D23" s="345"/>
      <c r="E23" s="345"/>
      <c r="F23" s="345"/>
    </row>
    <row r="24" spans="1:6" x14ac:dyDescent="0.3">
      <c r="A24" s="13"/>
      <c r="B24" s="343">
        <v>13</v>
      </c>
      <c r="C24" s="344" t="s">
        <v>299</v>
      </c>
      <c r="D24" s="345"/>
      <c r="E24" s="345"/>
      <c r="F24" s="345"/>
    </row>
    <row r="25" spans="1:6" x14ac:dyDescent="0.3">
      <c r="A25" s="13"/>
      <c r="B25" s="343">
        <v>14</v>
      </c>
      <c r="C25" s="344" t="s">
        <v>299</v>
      </c>
      <c r="D25" s="345"/>
      <c r="E25" s="345"/>
      <c r="F25" s="345"/>
    </row>
    <row r="26" spans="1:6" x14ac:dyDescent="0.3">
      <c r="A26" s="13"/>
      <c r="B26" s="129">
        <v>15</v>
      </c>
      <c r="C26" s="130" t="s">
        <v>300</v>
      </c>
      <c r="D26" s="342"/>
      <c r="E26" s="342"/>
      <c r="F26" s="342"/>
    </row>
    <row r="27" spans="1:6" x14ac:dyDescent="0.3">
      <c r="A27" s="13"/>
      <c r="B27" s="129">
        <v>16</v>
      </c>
      <c r="C27" s="130" t="s">
        <v>301</v>
      </c>
      <c r="D27" s="342">
        <v>184356</v>
      </c>
      <c r="E27" s="342">
        <v>179655</v>
      </c>
      <c r="F27" s="342">
        <v>14748.48</v>
      </c>
    </row>
    <row r="28" spans="1:6" x14ac:dyDescent="0.3">
      <c r="A28" s="13"/>
      <c r="B28" s="129">
        <v>17</v>
      </c>
      <c r="C28" s="256" t="s">
        <v>302</v>
      </c>
      <c r="D28" s="342"/>
      <c r="E28" s="342"/>
      <c r="F28" s="342"/>
    </row>
    <row r="29" spans="1:6" x14ac:dyDescent="0.3">
      <c r="A29" s="13"/>
      <c r="B29" s="129">
        <v>18</v>
      </c>
      <c r="C29" s="256" t="s">
        <v>303</v>
      </c>
      <c r="D29" s="342"/>
      <c r="E29" s="342"/>
      <c r="F29" s="342"/>
    </row>
    <row r="30" spans="1:6" x14ac:dyDescent="0.3">
      <c r="A30" s="13"/>
      <c r="B30" s="129">
        <v>19</v>
      </c>
      <c r="C30" s="256" t="s">
        <v>304</v>
      </c>
      <c r="D30" s="342"/>
      <c r="E30" s="342"/>
      <c r="F30" s="342"/>
    </row>
    <row r="31" spans="1:6" x14ac:dyDescent="0.3">
      <c r="A31" s="13"/>
      <c r="B31" s="129" t="s">
        <v>6</v>
      </c>
      <c r="C31" s="256" t="s">
        <v>305</v>
      </c>
      <c r="D31" s="342"/>
      <c r="E31" s="342"/>
      <c r="F31" s="342"/>
    </row>
    <row r="32" spans="1:6" x14ac:dyDescent="0.3">
      <c r="A32" s="13"/>
      <c r="B32" s="129">
        <v>20</v>
      </c>
      <c r="C32" s="130" t="s">
        <v>306</v>
      </c>
      <c r="D32" s="342">
        <v>12619.8</v>
      </c>
      <c r="E32" s="342">
        <v>8112</v>
      </c>
      <c r="F32" s="342">
        <v>1009.5839999999999</v>
      </c>
    </row>
    <row r="33" spans="1:6" x14ac:dyDescent="0.3">
      <c r="A33" s="13"/>
      <c r="B33" s="129">
        <v>21</v>
      </c>
      <c r="C33" s="130" t="s">
        <v>307</v>
      </c>
      <c r="D33" s="342"/>
      <c r="E33" s="342"/>
      <c r="F33" s="342"/>
    </row>
    <row r="34" spans="1:6" s="16" customFormat="1" x14ac:dyDescent="0.3">
      <c r="A34" s="15"/>
      <c r="B34" s="339" t="s">
        <v>7</v>
      </c>
      <c r="C34" s="154" t="s">
        <v>308</v>
      </c>
      <c r="D34" s="346">
        <v>12619.8</v>
      </c>
      <c r="E34" s="346">
        <v>8112</v>
      </c>
      <c r="F34" s="346">
        <v>1009.5839999999999</v>
      </c>
    </row>
    <row r="35" spans="1:6" x14ac:dyDescent="0.3">
      <c r="A35" s="13"/>
      <c r="B35" s="339">
        <v>22</v>
      </c>
      <c r="C35" s="154" t="s">
        <v>309</v>
      </c>
      <c r="D35" s="346"/>
      <c r="E35" s="346"/>
      <c r="F35" s="346"/>
    </row>
    <row r="36" spans="1:6" x14ac:dyDescent="0.3">
      <c r="A36" s="13"/>
      <c r="B36" s="129" t="s">
        <v>8</v>
      </c>
      <c r="C36" s="130" t="s">
        <v>310</v>
      </c>
      <c r="D36" s="342"/>
      <c r="E36" s="342"/>
      <c r="F36" s="342"/>
    </row>
    <row r="37" spans="1:6" x14ac:dyDescent="0.3">
      <c r="A37" s="13"/>
      <c r="B37" s="129">
        <v>23</v>
      </c>
      <c r="C37" s="130" t="s">
        <v>311</v>
      </c>
      <c r="D37" s="342"/>
      <c r="E37" s="342"/>
      <c r="F37" s="342"/>
    </row>
    <row r="38" spans="1:6" x14ac:dyDescent="0.3">
      <c r="A38" s="13"/>
      <c r="B38" s="129">
        <v>24</v>
      </c>
      <c r="C38" s="130" t="s">
        <v>312</v>
      </c>
      <c r="D38" s="342">
        <v>244498.2</v>
      </c>
      <c r="E38" s="342">
        <v>244498</v>
      </c>
      <c r="F38" s="342">
        <v>19559.856</v>
      </c>
    </row>
    <row r="39" spans="1:6" x14ac:dyDescent="0.3">
      <c r="A39" s="13"/>
      <c r="B39" s="129" t="s">
        <v>9</v>
      </c>
      <c r="C39" s="130" t="s">
        <v>313</v>
      </c>
      <c r="D39" s="342"/>
      <c r="E39" s="342"/>
      <c r="F39" s="342"/>
    </row>
    <row r="40" spans="1:6" ht="28.8" x14ac:dyDescent="0.3">
      <c r="A40" s="13"/>
      <c r="B40" s="129">
        <v>25</v>
      </c>
      <c r="C40" s="157" t="s">
        <v>314</v>
      </c>
      <c r="D40" s="342"/>
      <c r="E40" s="342"/>
      <c r="F40" s="342"/>
    </row>
    <row r="41" spans="1:6" x14ac:dyDescent="0.3">
      <c r="A41" s="13"/>
      <c r="B41" s="129">
        <v>26</v>
      </c>
      <c r="C41" s="154" t="s">
        <v>315</v>
      </c>
      <c r="D41" s="342"/>
      <c r="E41" s="342"/>
      <c r="F41" s="349"/>
    </row>
    <row r="42" spans="1:6" x14ac:dyDescent="0.3">
      <c r="A42" s="13"/>
      <c r="B42" s="129">
        <v>27</v>
      </c>
      <c r="C42" s="157" t="s">
        <v>316</v>
      </c>
      <c r="D42" s="342"/>
      <c r="E42" s="342"/>
      <c r="F42" s="351"/>
    </row>
    <row r="43" spans="1:6" x14ac:dyDescent="0.3">
      <c r="A43" s="13"/>
      <c r="B43" s="129">
        <v>28</v>
      </c>
      <c r="C43" s="157" t="s">
        <v>317</v>
      </c>
      <c r="D43" s="342"/>
      <c r="E43" s="342"/>
      <c r="F43" s="350"/>
    </row>
    <row r="44" spans="1:6" x14ac:dyDescent="0.3">
      <c r="A44" s="13"/>
      <c r="B44" s="135">
        <v>29</v>
      </c>
      <c r="C44" s="347" t="s">
        <v>318</v>
      </c>
      <c r="D44" s="348">
        <f>SUM(D7,D13,D18,D26,D27,D32,D36:D39,D43)</f>
        <v>3010288.4499999997</v>
      </c>
      <c r="E44" s="348">
        <f t="shared" ref="E44:F44" si="0">SUM(E7,E13,E18,E26,E27,E32,E36:E39,E43)</f>
        <v>2855601</v>
      </c>
      <c r="F44" s="348">
        <f t="shared" si="0"/>
        <v>240823.076</v>
      </c>
    </row>
  </sheetData>
  <mergeCells count="2">
    <mergeCell ref="B4:C6"/>
    <mergeCell ref="D4:E4"/>
  </mergeCells>
  <hyperlinks>
    <hyperlink ref="B2" location="Summary!B4" display="Template EU OV1 – Overview of total risk exposure amounts" xr:uid="{9A858309-2838-4EB6-9168-347AAFCBF09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B631-C852-447D-8D44-46D339242665}">
  <sheetPr>
    <tabColor rgb="FF575783"/>
  </sheetPr>
  <dimension ref="A1:H68"/>
  <sheetViews>
    <sheetView topLeftCell="C31" workbookViewId="0">
      <selection activeCell="G64" sqref="G64"/>
    </sheetView>
  </sheetViews>
  <sheetFormatPr defaultColWidth="9.33203125" defaultRowHeight="14.4" x14ac:dyDescent="0.3"/>
  <cols>
    <col min="1" max="1" width="4.44140625" style="21" customWidth="1"/>
    <col min="2" max="2" width="8.44140625" style="21" customWidth="1"/>
    <col min="3" max="3" width="66.33203125" style="21" customWidth="1"/>
    <col min="4" max="4" width="11.44140625" style="21" customWidth="1"/>
    <col min="5" max="5" width="12.33203125" style="21" customWidth="1"/>
    <col min="6" max="6" width="10.5546875" style="21" customWidth="1"/>
    <col min="7" max="7" width="11.5546875" style="21" customWidth="1"/>
    <col min="8" max="8" width="12.5546875" style="21" customWidth="1"/>
    <col min="9" max="16384" width="9.33203125" style="21"/>
  </cols>
  <sheetData>
    <row r="1" spans="1:8" x14ac:dyDescent="0.3">
      <c r="A1" s="20"/>
    </row>
    <row r="2" spans="1:8" ht="21" x14ac:dyDescent="0.4">
      <c r="B2" s="22" t="s">
        <v>319</v>
      </c>
    </row>
    <row r="3" spans="1:8" x14ac:dyDescent="0.3">
      <c r="A3" s="20"/>
    </row>
    <row r="4" spans="1:8" x14ac:dyDescent="0.3">
      <c r="A4" s="334"/>
      <c r="B4" s="27"/>
      <c r="C4" s="28"/>
      <c r="D4" s="17" t="s">
        <v>21</v>
      </c>
      <c r="E4" s="17" t="s">
        <v>23</v>
      </c>
      <c r="F4" s="17" t="s">
        <v>24</v>
      </c>
      <c r="G4" s="17" t="s">
        <v>25</v>
      </c>
      <c r="H4" s="17" t="s">
        <v>26</v>
      </c>
    </row>
    <row r="5" spans="1:8" x14ac:dyDescent="0.3">
      <c r="A5" s="334"/>
      <c r="B5" s="27"/>
      <c r="C5" s="66" t="s">
        <v>1251</v>
      </c>
      <c r="D5" s="18" t="s">
        <v>1257</v>
      </c>
      <c r="E5" s="18" t="s">
        <v>1258</v>
      </c>
      <c r="F5" s="18" t="s">
        <v>524</v>
      </c>
      <c r="G5" s="18" t="s">
        <v>1250</v>
      </c>
      <c r="H5" s="18" t="s">
        <v>599</v>
      </c>
    </row>
    <row r="6" spans="1:8" x14ac:dyDescent="0.3">
      <c r="A6" s="334"/>
      <c r="B6" s="335"/>
      <c r="C6" s="336" t="s">
        <v>320</v>
      </c>
      <c r="D6" s="337"/>
      <c r="E6" s="337"/>
      <c r="F6" s="337"/>
      <c r="G6" s="337"/>
      <c r="H6" s="337"/>
    </row>
    <row r="7" spans="1:8" x14ac:dyDescent="0.3">
      <c r="A7" s="20"/>
      <c r="B7" s="164">
        <v>1</v>
      </c>
      <c r="C7" s="165" t="s">
        <v>321</v>
      </c>
      <c r="D7" s="410">
        <v>522210.36800000002</v>
      </c>
      <c r="E7" s="410">
        <v>521206</v>
      </c>
      <c r="F7" s="410">
        <v>536076</v>
      </c>
      <c r="G7" s="410">
        <v>475801</v>
      </c>
      <c r="H7" s="410">
        <v>481729</v>
      </c>
    </row>
    <row r="8" spans="1:8" x14ac:dyDescent="0.3">
      <c r="A8" s="20"/>
      <c r="B8" s="164">
        <v>2</v>
      </c>
      <c r="C8" s="165" t="s">
        <v>322</v>
      </c>
      <c r="D8" s="410">
        <v>572483.96799999999</v>
      </c>
      <c r="E8" s="410">
        <v>572531</v>
      </c>
      <c r="F8" s="410">
        <v>586273</v>
      </c>
      <c r="G8" s="410">
        <v>527037</v>
      </c>
      <c r="H8" s="410">
        <v>531820</v>
      </c>
    </row>
    <row r="9" spans="1:8" x14ac:dyDescent="0.3">
      <c r="A9" s="20"/>
      <c r="B9" s="164">
        <v>3</v>
      </c>
      <c r="C9" s="165" t="s">
        <v>323</v>
      </c>
      <c r="D9" s="410">
        <v>647819.66799999995</v>
      </c>
      <c r="E9" s="410">
        <v>651902</v>
      </c>
      <c r="F9" s="410">
        <v>664318</v>
      </c>
      <c r="G9" s="410">
        <v>603727</v>
      </c>
      <c r="H9" s="410">
        <v>607156</v>
      </c>
    </row>
    <row r="10" spans="1:8" x14ac:dyDescent="0.3">
      <c r="A10" s="20"/>
      <c r="B10" s="300"/>
      <c r="C10" s="338" t="s">
        <v>324</v>
      </c>
      <c r="D10" s="411"/>
      <c r="E10" s="411"/>
      <c r="F10" s="411"/>
      <c r="G10" s="411"/>
      <c r="H10" s="411"/>
    </row>
    <row r="11" spans="1:8" x14ac:dyDescent="0.3">
      <c r="A11" s="20"/>
      <c r="B11" s="164">
        <v>4</v>
      </c>
      <c r="C11" s="165" t="s">
        <v>325</v>
      </c>
      <c r="D11" s="410">
        <v>3010288.4587500002</v>
      </c>
      <c r="E11" s="410">
        <v>2855601</v>
      </c>
      <c r="F11" s="410">
        <v>2835136</v>
      </c>
      <c r="G11" s="410">
        <v>2807314</v>
      </c>
      <c r="H11" s="410">
        <v>2724366</v>
      </c>
    </row>
    <row r="12" spans="1:8" ht="15" customHeight="1" x14ac:dyDescent="0.3">
      <c r="A12" s="20"/>
      <c r="B12" s="164" t="s">
        <v>134</v>
      </c>
      <c r="C12" s="154" t="s">
        <v>326</v>
      </c>
      <c r="D12" s="410">
        <v>3010288.4587500002</v>
      </c>
      <c r="E12" s="410">
        <v>2855601</v>
      </c>
      <c r="F12" s="410">
        <v>2835136</v>
      </c>
      <c r="G12" s="410">
        <v>2807314</v>
      </c>
      <c r="H12" s="410">
        <v>2724366</v>
      </c>
    </row>
    <row r="13" spans="1:8" ht="14.4" customHeight="1" x14ac:dyDescent="0.3">
      <c r="A13" s="20"/>
      <c r="B13" s="300"/>
      <c r="C13" s="338" t="s">
        <v>327</v>
      </c>
      <c r="D13" s="412"/>
      <c r="E13" s="412"/>
      <c r="F13" s="412"/>
      <c r="G13" s="412"/>
      <c r="H13" s="412"/>
    </row>
    <row r="14" spans="1:8" x14ac:dyDescent="0.3">
      <c r="A14" s="20"/>
      <c r="B14" s="164">
        <v>5</v>
      </c>
      <c r="C14" s="165" t="s">
        <v>328</v>
      </c>
      <c r="D14" s="413">
        <v>0.17347519188139332</v>
      </c>
      <c r="E14" s="413">
        <v>0.1825</v>
      </c>
      <c r="F14" s="413">
        <v>0.18909999999999999</v>
      </c>
      <c r="G14" s="413">
        <v>0.16950000000000001</v>
      </c>
      <c r="H14" s="413">
        <v>0.17680000000000001</v>
      </c>
    </row>
    <row r="15" spans="1:8" s="25" customFormat="1" x14ac:dyDescent="0.3">
      <c r="A15" s="24"/>
      <c r="B15" s="167" t="s">
        <v>135</v>
      </c>
      <c r="C15" s="245" t="s">
        <v>299</v>
      </c>
      <c r="D15" s="414"/>
      <c r="E15" s="414"/>
      <c r="F15" s="414"/>
      <c r="G15" s="414"/>
      <c r="H15" s="414"/>
    </row>
    <row r="16" spans="1:8" s="25" customFormat="1" x14ac:dyDescent="0.3">
      <c r="A16" s="24"/>
      <c r="B16" s="339" t="s">
        <v>136</v>
      </c>
      <c r="C16" s="154" t="s">
        <v>329</v>
      </c>
      <c r="D16" s="413">
        <v>0.17347519188139332</v>
      </c>
      <c r="E16" s="413">
        <v>0.1825</v>
      </c>
      <c r="F16" s="413">
        <v>0.18909999999999999</v>
      </c>
      <c r="G16" s="413">
        <v>0.16950000000000001</v>
      </c>
      <c r="H16" s="415">
        <v>0.17680000000000001</v>
      </c>
    </row>
    <row r="17" spans="1:8" s="25" customFormat="1" x14ac:dyDescent="0.3">
      <c r="A17" s="24"/>
      <c r="B17" s="164">
        <v>6</v>
      </c>
      <c r="C17" s="165" t="s">
        <v>330</v>
      </c>
      <c r="D17" s="413">
        <v>0.19017578409669075</v>
      </c>
      <c r="E17" s="413">
        <v>0.20050000000000001</v>
      </c>
      <c r="F17" s="413">
        <v>0.20680000000000001</v>
      </c>
      <c r="G17" s="413">
        <v>0.18770000000000001</v>
      </c>
      <c r="H17" s="413">
        <v>0.19520000000000001</v>
      </c>
    </row>
    <row r="18" spans="1:8" s="25" customFormat="1" x14ac:dyDescent="0.3">
      <c r="A18" s="24"/>
      <c r="B18" s="167" t="s">
        <v>137</v>
      </c>
      <c r="C18" s="245" t="s">
        <v>299</v>
      </c>
      <c r="D18" s="414"/>
      <c r="E18" s="414"/>
      <c r="F18" s="414"/>
      <c r="G18" s="414"/>
      <c r="H18" s="414"/>
    </row>
    <row r="19" spans="1:8" s="25" customFormat="1" x14ac:dyDescent="0.3">
      <c r="A19" s="24"/>
      <c r="B19" s="164" t="s">
        <v>138</v>
      </c>
      <c r="C19" s="165" t="s">
        <v>331</v>
      </c>
      <c r="D19" s="413">
        <v>0.19017578409669075</v>
      </c>
      <c r="E19" s="413">
        <v>0.20050000000000001</v>
      </c>
      <c r="F19" s="413">
        <v>0.20680000000000001</v>
      </c>
      <c r="G19" s="413">
        <v>0.18770000000000001</v>
      </c>
      <c r="H19" s="415">
        <v>0.19520000000000001</v>
      </c>
    </row>
    <row r="20" spans="1:8" s="25" customFormat="1" x14ac:dyDescent="0.3">
      <c r="A20" s="24"/>
      <c r="B20" s="164">
        <v>7</v>
      </c>
      <c r="C20" s="165" t="s">
        <v>332</v>
      </c>
      <c r="D20" s="413">
        <v>0.21520185752198723</v>
      </c>
      <c r="E20" s="413">
        <v>0.2283</v>
      </c>
      <c r="F20" s="413">
        <v>0.23430000000000001</v>
      </c>
      <c r="G20" s="413">
        <v>0.21510000000000001</v>
      </c>
      <c r="H20" s="413">
        <v>0.22289999999999999</v>
      </c>
    </row>
    <row r="21" spans="1:8" s="25" customFormat="1" x14ac:dyDescent="0.3">
      <c r="A21" s="24"/>
      <c r="B21" s="167" t="s">
        <v>139</v>
      </c>
      <c r="C21" s="245" t="s">
        <v>299</v>
      </c>
      <c r="D21" s="414"/>
      <c r="E21" s="414"/>
      <c r="F21" s="414"/>
      <c r="G21" s="414"/>
      <c r="H21" s="414"/>
    </row>
    <row r="22" spans="1:8" s="25" customFormat="1" x14ac:dyDescent="0.3">
      <c r="A22" s="24"/>
      <c r="B22" s="164" t="s">
        <v>140</v>
      </c>
      <c r="C22" s="154" t="s">
        <v>333</v>
      </c>
      <c r="D22" s="413">
        <v>0.21520185752198723</v>
      </c>
      <c r="E22" s="413">
        <v>0.2283</v>
      </c>
      <c r="F22" s="413">
        <v>0.23430000000000001</v>
      </c>
      <c r="G22" s="413">
        <v>0.21510000000000001</v>
      </c>
      <c r="H22" s="415">
        <v>0.22289999999999999</v>
      </c>
    </row>
    <row r="23" spans="1:8" s="25" customFormat="1" ht="17.25" customHeight="1" x14ac:dyDescent="0.3">
      <c r="A23" s="24"/>
      <c r="B23" s="300"/>
      <c r="C23" s="336" t="s">
        <v>334</v>
      </c>
      <c r="D23" s="416"/>
      <c r="E23" s="416"/>
      <c r="F23" s="416"/>
      <c r="G23" s="416"/>
      <c r="H23" s="416"/>
    </row>
    <row r="24" spans="1:8" ht="28.8" x14ac:dyDescent="0.3">
      <c r="A24" s="20"/>
      <c r="B24" s="164" t="s">
        <v>141</v>
      </c>
      <c r="C24" s="130" t="s">
        <v>335</v>
      </c>
      <c r="D24" s="413">
        <v>2.5499999999999995E-2</v>
      </c>
      <c r="E24" s="413">
        <v>2.5499999999999995E-2</v>
      </c>
      <c r="F24" s="413">
        <v>2.5599999999999998E-2</v>
      </c>
      <c r="G24" s="413">
        <v>2.5600000000000001E-2</v>
      </c>
      <c r="H24" s="413">
        <v>2.5600000000000001E-2</v>
      </c>
    </row>
    <row r="25" spans="1:8" x14ac:dyDescent="0.3">
      <c r="A25" s="20"/>
      <c r="B25" s="164" t="s">
        <v>142</v>
      </c>
      <c r="C25" s="130" t="s">
        <v>336</v>
      </c>
      <c r="D25" s="415">
        <v>1.4E-2</v>
      </c>
      <c r="E25" s="415">
        <v>1.4E-2</v>
      </c>
      <c r="F25" s="415">
        <v>1.4E-2</v>
      </c>
      <c r="G25" s="415">
        <v>1.4E-2</v>
      </c>
      <c r="H25" s="415">
        <v>1.4E-2</v>
      </c>
    </row>
    <row r="26" spans="1:8" x14ac:dyDescent="0.3">
      <c r="A26" s="20"/>
      <c r="B26" s="164" t="s">
        <v>143</v>
      </c>
      <c r="C26" s="130" t="s">
        <v>337</v>
      </c>
      <c r="D26" s="415">
        <v>1.9E-2</v>
      </c>
      <c r="E26" s="415">
        <v>1.9E-2</v>
      </c>
      <c r="F26" s="415">
        <v>1.9E-2</v>
      </c>
      <c r="G26" s="415">
        <v>1.9E-2</v>
      </c>
      <c r="H26" s="415">
        <v>1.9E-2</v>
      </c>
    </row>
    <row r="27" spans="1:8" ht="14.7" customHeight="1" x14ac:dyDescent="0.3">
      <c r="A27" s="20"/>
      <c r="B27" s="164" t="s">
        <v>144</v>
      </c>
      <c r="C27" s="130" t="s">
        <v>338</v>
      </c>
      <c r="D27" s="413">
        <v>0.1055</v>
      </c>
      <c r="E27" s="413">
        <v>0.1055</v>
      </c>
      <c r="F27" s="413">
        <v>0.1056</v>
      </c>
      <c r="G27" s="413">
        <v>0.1056</v>
      </c>
      <c r="H27" s="413">
        <v>0.1056</v>
      </c>
    </row>
    <row r="28" spans="1:8" ht="14.4" customHeight="1" x14ac:dyDescent="0.3">
      <c r="A28" s="20"/>
      <c r="B28" s="300"/>
      <c r="C28" s="336" t="s">
        <v>339</v>
      </c>
      <c r="D28" s="416"/>
      <c r="E28" s="416"/>
      <c r="F28" s="416"/>
      <c r="G28" s="416"/>
      <c r="H28" s="416"/>
    </row>
    <row r="29" spans="1:8" x14ac:dyDescent="0.3">
      <c r="A29" s="20"/>
      <c r="B29" s="164">
        <v>8</v>
      </c>
      <c r="C29" s="165" t="s">
        <v>340</v>
      </c>
      <c r="D29" s="413">
        <v>2.5000000000000001E-2</v>
      </c>
      <c r="E29" s="413">
        <v>2.5000000000000001E-2</v>
      </c>
      <c r="F29" s="413">
        <v>2.5000000000000001E-2</v>
      </c>
      <c r="G29" s="413">
        <v>2.5000000000000001E-2</v>
      </c>
      <c r="H29" s="413">
        <v>2.5000000000000001E-2</v>
      </c>
    </row>
    <row r="30" spans="1:8" ht="28.8" x14ac:dyDescent="0.3">
      <c r="A30" s="20"/>
      <c r="B30" s="164" t="s">
        <v>145</v>
      </c>
      <c r="C30" s="165" t="s">
        <v>341</v>
      </c>
      <c r="D30" s="413">
        <v>0</v>
      </c>
      <c r="E30" s="413">
        <v>0</v>
      </c>
      <c r="F30" s="413">
        <v>0</v>
      </c>
      <c r="G30" s="413">
        <v>0</v>
      </c>
      <c r="H30" s="413">
        <v>0</v>
      </c>
    </row>
    <row r="31" spans="1:8" x14ac:dyDescent="0.3">
      <c r="B31" s="164">
        <v>9</v>
      </c>
      <c r="C31" s="165" t="s">
        <v>342</v>
      </c>
      <c r="D31" s="413">
        <v>1.0004498838484919E-2</v>
      </c>
      <c r="E31" s="413">
        <v>0.01</v>
      </c>
      <c r="F31" s="413">
        <v>0.01</v>
      </c>
      <c r="G31" s="413">
        <v>0.01</v>
      </c>
      <c r="H31" s="413">
        <v>0.01</v>
      </c>
    </row>
    <row r="32" spans="1:8" s="26" customFormat="1" x14ac:dyDescent="0.3">
      <c r="B32" s="164" t="s">
        <v>60</v>
      </c>
      <c r="C32" s="165" t="s">
        <v>343</v>
      </c>
      <c r="D32" s="413">
        <v>2.4467216138607363E-3</v>
      </c>
      <c r="E32" s="413">
        <v>2.5000000000000001E-3</v>
      </c>
      <c r="F32" s="413">
        <v>2.3999999999999998E-3</v>
      </c>
      <c r="G32" s="413">
        <v>2.3999999999999998E-3</v>
      </c>
      <c r="H32" s="413">
        <v>2.3999999999999998E-3</v>
      </c>
    </row>
    <row r="33" spans="1:8" s="26" customFormat="1" x14ac:dyDescent="0.3">
      <c r="B33" s="164">
        <v>10</v>
      </c>
      <c r="C33" s="165" t="s">
        <v>344</v>
      </c>
      <c r="D33" s="413">
        <v>0</v>
      </c>
      <c r="E33" s="413">
        <v>0</v>
      </c>
      <c r="F33" s="413">
        <v>0</v>
      </c>
      <c r="G33" s="413">
        <v>0</v>
      </c>
      <c r="H33" s="413">
        <v>0</v>
      </c>
    </row>
    <row r="34" spans="1:8" s="26" customFormat="1" x14ac:dyDescent="0.3">
      <c r="B34" s="164" t="s">
        <v>20</v>
      </c>
      <c r="C34" s="130" t="s">
        <v>345</v>
      </c>
      <c r="D34" s="413">
        <v>0.01</v>
      </c>
      <c r="E34" s="413">
        <v>0.01</v>
      </c>
      <c r="F34" s="413">
        <v>0.01</v>
      </c>
      <c r="G34" s="413">
        <v>0.01</v>
      </c>
      <c r="H34" s="413">
        <v>0.01</v>
      </c>
    </row>
    <row r="35" spans="1:8" s="26" customFormat="1" x14ac:dyDescent="0.3">
      <c r="B35" s="164">
        <v>11</v>
      </c>
      <c r="C35" s="165" t="s">
        <v>346</v>
      </c>
      <c r="D35" s="413">
        <v>4.7451220452345649E-2</v>
      </c>
      <c r="E35" s="413">
        <v>4.7500000000000001E-2</v>
      </c>
      <c r="F35" s="413">
        <v>4.7399999999999998E-2</v>
      </c>
      <c r="G35" s="413">
        <v>4.7399999999999998E-2</v>
      </c>
      <c r="H35" s="413">
        <v>4.7399999999999998E-2</v>
      </c>
    </row>
    <row r="36" spans="1:8" s="26" customFormat="1" x14ac:dyDescent="0.3">
      <c r="B36" s="164" t="s">
        <v>96</v>
      </c>
      <c r="C36" s="165" t="s">
        <v>347</v>
      </c>
      <c r="D36" s="413">
        <v>0.15295122045234566</v>
      </c>
      <c r="E36" s="413">
        <v>0.153</v>
      </c>
      <c r="F36" s="413">
        <v>0.153</v>
      </c>
      <c r="G36" s="413">
        <v>0.153</v>
      </c>
      <c r="H36" s="413">
        <v>0.153</v>
      </c>
    </row>
    <row r="37" spans="1:8" s="26" customFormat="1" x14ac:dyDescent="0.3">
      <c r="B37" s="164">
        <v>12</v>
      </c>
      <c r="C37" s="165" t="s">
        <v>348</v>
      </c>
      <c r="D37" s="413">
        <v>0.10970185752198722</v>
      </c>
      <c r="E37" s="413">
        <v>0.12139999999999999</v>
      </c>
      <c r="F37" s="413">
        <v>0.12759999999999999</v>
      </c>
      <c r="G37" s="413">
        <v>0.1085</v>
      </c>
      <c r="H37" s="413">
        <v>0.11600000000000001</v>
      </c>
    </row>
    <row r="38" spans="1:8" x14ac:dyDescent="0.3">
      <c r="A38" s="20"/>
      <c r="B38" s="300"/>
      <c r="C38" s="338" t="s">
        <v>349</v>
      </c>
      <c r="D38" s="412"/>
      <c r="E38" s="412"/>
      <c r="F38" s="412"/>
      <c r="G38" s="412"/>
      <c r="H38" s="412"/>
    </row>
    <row r="39" spans="1:8" x14ac:dyDescent="0.3">
      <c r="A39" s="20"/>
      <c r="B39" s="164">
        <v>13</v>
      </c>
      <c r="C39" s="340" t="s">
        <v>350</v>
      </c>
      <c r="D39" s="410">
        <v>6309474.568</v>
      </c>
      <c r="E39" s="410">
        <v>6179965</v>
      </c>
      <c r="F39" s="410">
        <v>6138902</v>
      </c>
      <c r="G39" s="410">
        <v>5641852</v>
      </c>
      <c r="H39" s="410">
        <v>5351464</v>
      </c>
    </row>
    <row r="40" spans="1:8" x14ac:dyDescent="0.3">
      <c r="A40" s="20"/>
      <c r="B40" s="129">
        <v>14</v>
      </c>
      <c r="C40" s="341" t="s">
        <v>351</v>
      </c>
      <c r="D40" s="413">
        <v>9.0734016252872862E-2</v>
      </c>
      <c r="E40" s="413">
        <v>9.2600000000000002E-2</v>
      </c>
      <c r="F40" s="413">
        <v>9.5500000000000002E-2</v>
      </c>
      <c r="G40" s="413">
        <v>9.3399999999999997E-2</v>
      </c>
      <c r="H40" s="413">
        <v>9.9400000000000002E-2</v>
      </c>
    </row>
    <row r="41" spans="1:8" x14ac:dyDescent="0.3">
      <c r="A41" s="20"/>
      <c r="B41" s="300"/>
      <c r="C41" s="487" t="s">
        <v>352</v>
      </c>
      <c r="D41" s="416"/>
      <c r="E41" s="416"/>
      <c r="F41" s="416"/>
      <c r="G41" s="416"/>
      <c r="H41" s="416"/>
    </row>
    <row r="42" spans="1:8" x14ac:dyDescent="0.3">
      <c r="A42" s="20"/>
      <c r="B42" s="129" t="s">
        <v>146</v>
      </c>
      <c r="C42" s="130" t="s">
        <v>353</v>
      </c>
      <c r="D42" s="417">
        <v>0</v>
      </c>
      <c r="E42" s="417">
        <v>0</v>
      </c>
      <c r="F42" s="417">
        <v>0</v>
      </c>
      <c r="G42" s="417">
        <v>0</v>
      </c>
      <c r="H42" s="417">
        <v>0</v>
      </c>
    </row>
    <row r="43" spans="1:8" x14ac:dyDescent="0.3">
      <c r="A43" s="20"/>
      <c r="B43" s="129" t="s">
        <v>147</v>
      </c>
      <c r="C43" s="130" t="s">
        <v>336</v>
      </c>
      <c r="D43" s="418">
        <v>0</v>
      </c>
      <c r="E43" s="418">
        <v>0</v>
      </c>
      <c r="F43" s="418">
        <v>0</v>
      </c>
      <c r="G43" s="418">
        <v>0</v>
      </c>
      <c r="H43" s="418">
        <v>0</v>
      </c>
    </row>
    <row r="44" spans="1:8" x14ac:dyDescent="0.3">
      <c r="A44" s="20"/>
      <c r="B44" s="129" t="s">
        <v>148</v>
      </c>
      <c r="C44" s="130" t="s">
        <v>354</v>
      </c>
      <c r="D44" s="417">
        <v>0.03</v>
      </c>
      <c r="E44" s="417">
        <v>0.03</v>
      </c>
      <c r="F44" s="417">
        <v>0.03</v>
      </c>
      <c r="G44" s="417">
        <v>0.03</v>
      </c>
      <c r="H44" s="417">
        <v>0.03</v>
      </c>
    </row>
    <row r="45" spans="1:8" x14ac:dyDescent="0.3">
      <c r="A45" s="20"/>
      <c r="B45" s="300"/>
      <c r="C45" s="336" t="s">
        <v>355</v>
      </c>
      <c r="D45" s="416"/>
      <c r="E45" s="416"/>
      <c r="F45" s="416"/>
      <c r="G45" s="416"/>
      <c r="H45" s="416"/>
    </row>
    <row r="46" spans="1:8" x14ac:dyDescent="0.3">
      <c r="A46" s="20"/>
      <c r="B46" s="129" t="s">
        <v>149</v>
      </c>
      <c r="C46" s="130" t="s">
        <v>356</v>
      </c>
      <c r="D46" s="419">
        <v>0</v>
      </c>
      <c r="E46" s="419">
        <v>0</v>
      </c>
      <c r="F46" s="419">
        <v>0</v>
      </c>
      <c r="G46" s="419">
        <v>0</v>
      </c>
      <c r="H46" s="419">
        <v>0</v>
      </c>
    </row>
    <row r="47" spans="1:8" x14ac:dyDescent="0.3">
      <c r="A47" s="20"/>
      <c r="B47" s="129" t="s">
        <v>150</v>
      </c>
      <c r="C47" s="130" t="s">
        <v>357</v>
      </c>
      <c r="D47" s="419">
        <v>0.03</v>
      </c>
      <c r="E47" s="419">
        <v>0.03</v>
      </c>
      <c r="F47" s="419">
        <v>0.03</v>
      </c>
      <c r="G47" s="419">
        <v>0.03</v>
      </c>
      <c r="H47" s="419">
        <v>0.03</v>
      </c>
    </row>
    <row r="48" spans="1:8" x14ac:dyDescent="0.3">
      <c r="A48" s="20"/>
      <c r="B48" s="300"/>
      <c r="C48" s="338" t="s">
        <v>358</v>
      </c>
      <c r="D48" s="412"/>
      <c r="E48" s="412"/>
      <c r="F48" s="412"/>
      <c r="G48" s="412"/>
      <c r="H48" s="412"/>
    </row>
    <row r="49" spans="1:8" x14ac:dyDescent="0.3">
      <c r="A49" s="20"/>
      <c r="B49" s="164">
        <v>15</v>
      </c>
      <c r="C49" s="340" t="s">
        <v>359</v>
      </c>
      <c r="D49" s="410">
        <v>1780647.5</v>
      </c>
      <c r="E49" s="410">
        <v>1619540.1666666667</v>
      </c>
      <c r="F49" s="410">
        <v>1445252.8333333333</v>
      </c>
      <c r="G49" s="410">
        <v>1222486.5833333333</v>
      </c>
      <c r="H49" s="410">
        <v>1147735.125</v>
      </c>
    </row>
    <row r="50" spans="1:8" x14ac:dyDescent="0.3">
      <c r="A50" s="20"/>
      <c r="B50" s="129" t="s">
        <v>100</v>
      </c>
      <c r="C50" s="341" t="s">
        <v>360</v>
      </c>
      <c r="D50" s="410">
        <v>952351</v>
      </c>
      <c r="E50" s="410">
        <v>907827.05833333323</v>
      </c>
      <c r="F50" s="410">
        <v>885537.09166666667</v>
      </c>
      <c r="G50" s="410">
        <v>807050.21494999994</v>
      </c>
      <c r="H50" s="410">
        <v>763907.37091666658</v>
      </c>
    </row>
    <row r="51" spans="1:8" x14ac:dyDescent="0.3">
      <c r="A51" s="20"/>
      <c r="B51" s="129" t="s">
        <v>151</v>
      </c>
      <c r="C51" s="341" t="s">
        <v>361</v>
      </c>
      <c r="D51" s="410">
        <v>59112</v>
      </c>
      <c r="E51" s="410">
        <v>56503.512500000004</v>
      </c>
      <c r="F51" s="410">
        <v>52719.083333333336</v>
      </c>
      <c r="G51" s="410">
        <v>52278.945833333331</v>
      </c>
      <c r="H51" s="410">
        <v>55577.220833333333</v>
      </c>
    </row>
    <row r="52" spans="1:8" x14ac:dyDescent="0.3">
      <c r="A52" s="20"/>
      <c r="B52" s="164">
        <v>16</v>
      </c>
      <c r="C52" s="340" t="s">
        <v>362</v>
      </c>
      <c r="D52" s="410">
        <v>893239</v>
      </c>
      <c r="E52" s="410">
        <v>851323.62916666677</v>
      </c>
      <c r="F52" s="410">
        <v>832818.09166666679</v>
      </c>
      <c r="G52" s="410">
        <v>754771.26911666663</v>
      </c>
      <c r="H52" s="410">
        <v>708330.15008333337</v>
      </c>
    </row>
    <row r="53" spans="1:8" x14ac:dyDescent="0.3">
      <c r="A53" s="20"/>
      <c r="B53" s="164">
        <v>17</v>
      </c>
      <c r="C53" s="340" t="s">
        <v>363</v>
      </c>
      <c r="D53" s="413">
        <v>1.9902</v>
      </c>
      <c r="E53" s="413">
        <v>1.890613420494641</v>
      </c>
      <c r="F53" s="413">
        <v>1.7227432931765299</v>
      </c>
      <c r="G53" s="413">
        <v>1.6488112449038403</v>
      </c>
      <c r="H53" s="413">
        <v>1.6537630460767991</v>
      </c>
    </row>
    <row r="54" spans="1:8" x14ac:dyDescent="0.3">
      <c r="A54" s="20"/>
      <c r="B54" s="300"/>
      <c r="C54" s="338" t="s">
        <v>364</v>
      </c>
      <c r="D54" s="412"/>
      <c r="E54" s="412"/>
      <c r="F54" s="412"/>
      <c r="G54" s="412"/>
      <c r="H54" s="412"/>
    </row>
    <row r="55" spans="1:8" x14ac:dyDescent="0.3">
      <c r="A55" s="20"/>
      <c r="B55" s="164">
        <v>18</v>
      </c>
      <c r="C55" s="340" t="s">
        <v>365</v>
      </c>
      <c r="D55" s="492">
        <v>4798069.9000000004</v>
      </c>
      <c r="E55" s="410">
        <v>4754377</v>
      </c>
      <c r="F55" s="410">
        <v>4738642</v>
      </c>
      <c r="G55" s="410">
        <v>4240924</v>
      </c>
      <c r="H55" s="410">
        <v>4066561.55</v>
      </c>
    </row>
    <row r="56" spans="1:8" x14ac:dyDescent="0.3">
      <c r="A56" s="20"/>
      <c r="B56" s="164">
        <v>19</v>
      </c>
      <c r="C56" s="219" t="s">
        <v>366</v>
      </c>
      <c r="D56" s="492">
        <v>3200238.85</v>
      </c>
      <c r="E56" s="410">
        <v>2992146</v>
      </c>
      <c r="F56" s="410">
        <v>2994643</v>
      </c>
      <c r="G56" s="410">
        <v>3010464.4499999997</v>
      </c>
      <c r="H56" s="410">
        <v>3004612.05</v>
      </c>
    </row>
    <row r="57" spans="1:8" x14ac:dyDescent="0.3">
      <c r="A57" s="20"/>
      <c r="B57" s="164">
        <v>20</v>
      </c>
      <c r="C57" s="340" t="s">
        <v>367</v>
      </c>
      <c r="D57" s="417">
        <v>1.4992849361853102</v>
      </c>
      <c r="E57" s="413">
        <v>1.589</v>
      </c>
      <c r="F57" s="413">
        <v>1.5824</v>
      </c>
      <c r="G57" s="413">
        <v>1.4087000000000001</v>
      </c>
      <c r="H57" s="413">
        <v>1.3533999999999999</v>
      </c>
    </row>
    <row r="58" spans="1:8" x14ac:dyDescent="0.3">
      <c r="A58" s="20"/>
    </row>
    <row r="59" spans="1:8" x14ac:dyDescent="0.3">
      <c r="A59" s="20"/>
    </row>
    <row r="60" spans="1:8" x14ac:dyDescent="0.3">
      <c r="B60" s="20"/>
      <c r="C60" s="20"/>
      <c r="D60" s="20"/>
      <c r="E60" s="20"/>
      <c r="F60" s="20"/>
      <c r="G60" s="20"/>
      <c r="H60" s="20"/>
    </row>
    <row r="61" spans="1:8" x14ac:dyDescent="0.3">
      <c r="B61" s="20"/>
      <c r="C61" s="20"/>
      <c r="D61" s="20"/>
      <c r="E61" s="20"/>
      <c r="F61" s="20"/>
      <c r="G61" s="20"/>
      <c r="H61" s="20"/>
    </row>
    <row r="62" spans="1:8" x14ac:dyDescent="0.3">
      <c r="B62" s="20"/>
      <c r="C62" s="20"/>
      <c r="D62" s="20"/>
      <c r="E62" s="20"/>
      <c r="F62" s="20"/>
      <c r="G62" s="20"/>
      <c r="H62" s="20"/>
    </row>
    <row r="63" spans="1:8" x14ac:dyDescent="0.3">
      <c r="B63" s="20"/>
      <c r="C63" s="20"/>
      <c r="D63" s="20"/>
      <c r="E63" s="20"/>
      <c r="F63" s="20"/>
      <c r="G63" s="20"/>
      <c r="H63" s="20"/>
    </row>
    <row r="64" spans="1:8" x14ac:dyDescent="0.3">
      <c r="B64" s="20"/>
      <c r="C64" s="20"/>
      <c r="D64" s="20"/>
      <c r="E64" s="20"/>
      <c r="F64" s="20"/>
      <c r="G64" s="20"/>
      <c r="H64" s="20"/>
    </row>
    <row r="65" spans="2:8" x14ac:dyDescent="0.3">
      <c r="B65" s="20"/>
      <c r="C65" s="20"/>
      <c r="D65" s="20"/>
      <c r="E65" s="20"/>
      <c r="F65" s="20"/>
      <c r="G65" s="20"/>
      <c r="H65" s="20"/>
    </row>
    <row r="66" spans="2:8" x14ac:dyDescent="0.3">
      <c r="B66" s="20"/>
      <c r="C66" s="20"/>
      <c r="D66" s="20"/>
      <c r="E66" s="20"/>
      <c r="F66" s="20"/>
      <c r="G66" s="20"/>
      <c r="H66" s="20"/>
    </row>
    <row r="67" spans="2:8" x14ac:dyDescent="0.3">
      <c r="B67" s="20"/>
      <c r="C67" s="20"/>
      <c r="D67" s="20"/>
      <c r="E67" s="20"/>
      <c r="F67" s="20"/>
      <c r="G67" s="20"/>
      <c r="H67" s="20"/>
    </row>
    <row r="68" spans="2:8" x14ac:dyDescent="0.3">
      <c r="B68" s="20"/>
      <c r="C68" s="20"/>
      <c r="D68" s="20"/>
      <c r="E68" s="20"/>
      <c r="F68" s="20"/>
      <c r="G68" s="20"/>
      <c r="H68" s="20"/>
    </row>
  </sheetData>
  <hyperlinks>
    <hyperlink ref="B2" location="Summary!B5" display="Template EU KM1 – Key metrics template" xr:uid="{E904AB22-1D21-41A0-A2C1-F0CBA388A9F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02AF1-43AD-4C24-9D46-A8954CA1396F}">
  <sheetPr>
    <tabColor rgb="FF575783"/>
  </sheetPr>
  <dimension ref="A2:I130"/>
  <sheetViews>
    <sheetView topLeftCell="A55" workbookViewId="0">
      <selection activeCell="C27" sqref="C27"/>
    </sheetView>
  </sheetViews>
  <sheetFormatPr defaultColWidth="9" defaultRowHeight="14.4" x14ac:dyDescent="0.3"/>
  <cols>
    <col min="1" max="1" width="3" style="21" customWidth="1"/>
    <col min="2" max="2" width="9" style="41"/>
    <col min="3" max="3" width="57.6640625" style="41" customWidth="1"/>
    <col min="4" max="4" width="20.44140625" style="21" customWidth="1"/>
    <col min="5" max="5" width="57" style="21" customWidth="1"/>
    <col min="6" max="16384" width="9" style="21"/>
  </cols>
  <sheetData>
    <row r="2" spans="2:9" ht="21" x14ac:dyDescent="0.4">
      <c r="B2" s="22" t="s">
        <v>399</v>
      </c>
      <c r="C2" s="21"/>
    </row>
    <row r="3" spans="2:9" x14ac:dyDescent="0.3">
      <c r="B3" s="42"/>
    </row>
    <row r="4" spans="2:9" x14ac:dyDescent="0.3">
      <c r="B4" s="42"/>
    </row>
    <row r="5" spans="2:9" x14ac:dyDescent="0.3">
      <c r="B5" s="46"/>
      <c r="C5" s="46"/>
      <c r="D5" s="47" t="s">
        <v>223</v>
      </c>
      <c r="E5" s="47" t="s">
        <v>224</v>
      </c>
    </row>
    <row r="6" spans="2:9" ht="28.8" x14ac:dyDescent="0.3">
      <c r="B6" s="46"/>
      <c r="C6" s="46" t="s">
        <v>1251</v>
      </c>
      <c r="D6" s="47" t="s">
        <v>400</v>
      </c>
      <c r="E6" s="48" t="s">
        <v>401</v>
      </c>
    </row>
    <row r="7" spans="2:9" x14ac:dyDescent="0.3">
      <c r="B7" s="517" t="s">
        <v>402</v>
      </c>
      <c r="C7" s="517"/>
      <c r="D7" s="517"/>
      <c r="E7" s="517"/>
    </row>
    <row r="8" spans="2:9" x14ac:dyDescent="0.3">
      <c r="B8" s="304">
        <v>1</v>
      </c>
      <c r="C8" s="305" t="s">
        <v>403</v>
      </c>
      <c r="D8" s="306">
        <v>214730</v>
      </c>
      <c r="E8" s="307" t="s">
        <v>91</v>
      </c>
    </row>
    <row r="9" spans="2:9" x14ac:dyDescent="0.3">
      <c r="B9" s="304"/>
      <c r="C9" s="305" t="s">
        <v>404</v>
      </c>
      <c r="D9" s="306"/>
      <c r="E9" s="307"/>
    </row>
    <row r="10" spans="2:9" x14ac:dyDescent="0.3">
      <c r="B10" s="304"/>
      <c r="C10" s="305" t="s">
        <v>405</v>
      </c>
      <c r="D10" s="306"/>
      <c r="E10" s="307"/>
    </row>
    <row r="11" spans="2:9" x14ac:dyDescent="0.3">
      <c r="B11" s="304"/>
      <c r="C11" s="305" t="s">
        <v>406</v>
      </c>
      <c r="D11" s="306"/>
      <c r="E11" s="307"/>
    </row>
    <row r="12" spans="2:9" x14ac:dyDescent="0.3">
      <c r="B12" s="304">
        <v>2</v>
      </c>
      <c r="C12" s="305" t="s">
        <v>407</v>
      </c>
      <c r="D12" s="306">
        <v>251043</v>
      </c>
      <c r="E12" s="307" t="s">
        <v>90</v>
      </c>
    </row>
    <row r="13" spans="2:9" x14ac:dyDescent="0.3">
      <c r="B13" s="304">
        <v>3</v>
      </c>
      <c r="C13" s="305" t="s">
        <v>408</v>
      </c>
      <c r="D13" s="306">
        <v>21151</v>
      </c>
      <c r="E13" s="307" t="s">
        <v>93</v>
      </c>
      <c r="I13" s="43"/>
    </row>
    <row r="14" spans="2:9" x14ac:dyDescent="0.3">
      <c r="B14" s="304" t="s">
        <v>63</v>
      </c>
      <c r="C14" s="305" t="s">
        <v>409</v>
      </c>
      <c r="D14" s="306">
        <v>91457</v>
      </c>
      <c r="E14" s="307" t="s">
        <v>92</v>
      </c>
    </row>
    <row r="15" spans="2:9" ht="27.6" x14ac:dyDescent="0.3">
      <c r="B15" s="304">
        <v>4</v>
      </c>
      <c r="C15" s="305" t="s">
        <v>410</v>
      </c>
      <c r="D15" s="306"/>
      <c r="E15" s="307"/>
    </row>
    <row r="16" spans="2:9" x14ac:dyDescent="0.3">
      <c r="B16" s="304">
        <v>5</v>
      </c>
      <c r="C16" s="305" t="s">
        <v>411</v>
      </c>
      <c r="D16" s="306"/>
      <c r="E16" s="307"/>
    </row>
    <row r="17" spans="2:5" ht="27.6" x14ac:dyDescent="0.3">
      <c r="B17" s="304" t="s">
        <v>64</v>
      </c>
      <c r="C17" s="305" t="s">
        <v>412</v>
      </c>
      <c r="D17" s="306"/>
      <c r="E17" s="307"/>
    </row>
    <row r="18" spans="2:5" x14ac:dyDescent="0.3">
      <c r="B18" s="308">
        <v>6</v>
      </c>
      <c r="C18" s="309" t="s">
        <v>413</v>
      </c>
      <c r="D18" s="310">
        <f>SUM(D8,D12:D17)</f>
        <v>578381</v>
      </c>
      <c r="E18" s="311" t="s">
        <v>414</v>
      </c>
    </row>
    <row r="19" spans="2:5" x14ac:dyDescent="0.3">
      <c r="B19" s="515" t="s">
        <v>415</v>
      </c>
      <c r="C19" s="515"/>
      <c r="D19" s="515"/>
      <c r="E19" s="515"/>
    </row>
    <row r="20" spans="2:5" x14ac:dyDescent="0.3">
      <c r="B20" s="304">
        <v>7</v>
      </c>
      <c r="C20" s="312" t="s">
        <v>416</v>
      </c>
      <c r="D20" s="495">
        <v>-279.58199999999999</v>
      </c>
      <c r="E20" s="314"/>
    </row>
    <row r="21" spans="2:5" x14ac:dyDescent="0.3">
      <c r="B21" s="304">
        <v>8</v>
      </c>
      <c r="C21" s="312" t="s">
        <v>417</v>
      </c>
      <c r="D21" s="495">
        <v>-26582</v>
      </c>
      <c r="E21" s="315" t="s">
        <v>94</v>
      </c>
    </row>
    <row r="22" spans="2:5" x14ac:dyDescent="0.3">
      <c r="B22" s="304">
        <v>9</v>
      </c>
      <c r="C22" s="312" t="s">
        <v>299</v>
      </c>
      <c r="D22" s="306"/>
      <c r="E22" s="314"/>
    </row>
    <row r="23" spans="2:5" ht="41.4" x14ac:dyDescent="0.3">
      <c r="B23" s="304">
        <v>10</v>
      </c>
      <c r="C23" s="312" t="s">
        <v>418</v>
      </c>
      <c r="D23" s="306"/>
      <c r="E23" s="314"/>
    </row>
    <row r="24" spans="2:5" ht="27.6" x14ac:dyDescent="0.3">
      <c r="B24" s="304">
        <v>11</v>
      </c>
      <c r="C24" s="312" t="s">
        <v>419</v>
      </c>
      <c r="D24" s="306"/>
      <c r="E24" s="314"/>
    </row>
    <row r="25" spans="2:5" ht="27.6" x14ac:dyDescent="0.3">
      <c r="B25" s="304">
        <v>12</v>
      </c>
      <c r="C25" s="312" t="s">
        <v>420</v>
      </c>
      <c r="D25" s="306"/>
      <c r="E25" s="314"/>
    </row>
    <row r="26" spans="2:5" ht="27.6" x14ac:dyDescent="0.3">
      <c r="B26" s="304">
        <v>13</v>
      </c>
      <c r="C26" s="312" t="s">
        <v>421</v>
      </c>
      <c r="D26" s="306"/>
      <c r="E26" s="314"/>
    </row>
    <row r="27" spans="2:5" ht="27.6" x14ac:dyDescent="0.3">
      <c r="B27" s="304">
        <v>14</v>
      </c>
      <c r="C27" s="312" t="s">
        <v>422</v>
      </c>
      <c r="D27" s="306"/>
      <c r="E27" s="314"/>
    </row>
    <row r="28" spans="2:5" x14ac:dyDescent="0.3">
      <c r="B28" s="304">
        <v>15</v>
      </c>
      <c r="C28" s="312" t="s">
        <v>423</v>
      </c>
      <c r="D28" s="306"/>
      <c r="E28" s="314"/>
    </row>
    <row r="29" spans="2:5" ht="27.6" x14ac:dyDescent="0.3">
      <c r="B29" s="304">
        <v>16</v>
      </c>
      <c r="C29" s="312" t="s">
        <v>424</v>
      </c>
      <c r="D29" s="495">
        <v>-4657</v>
      </c>
      <c r="E29" s="314"/>
    </row>
    <row r="30" spans="2:5" ht="55.2" x14ac:dyDescent="0.3">
      <c r="B30" s="304">
        <v>17</v>
      </c>
      <c r="C30" s="312" t="s">
        <v>425</v>
      </c>
      <c r="D30" s="306"/>
      <c r="E30" s="314"/>
    </row>
    <row r="31" spans="2:5" ht="55.2" x14ac:dyDescent="0.3">
      <c r="B31" s="304">
        <v>18</v>
      </c>
      <c r="C31" s="312" t="s">
        <v>426</v>
      </c>
      <c r="D31" s="306"/>
      <c r="E31" s="314"/>
    </row>
    <row r="32" spans="2:5" ht="55.2" x14ac:dyDescent="0.3">
      <c r="B32" s="304">
        <v>19</v>
      </c>
      <c r="C32" s="312" t="s">
        <v>427</v>
      </c>
      <c r="D32" s="306"/>
      <c r="E32" s="314"/>
    </row>
    <row r="33" spans="2:6" x14ac:dyDescent="0.3">
      <c r="B33" s="304">
        <v>20</v>
      </c>
      <c r="C33" s="312" t="s">
        <v>299</v>
      </c>
      <c r="D33" s="306"/>
      <c r="E33" s="314"/>
    </row>
    <row r="34" spans="2:6" ht="27.6" x14ac:dyDescent="0.3">
      <c r="B34" s="304" t="s">
        <v>65</v>
      </c>
      <c r="C34" s="312" t="s">
        <v>428</v>
      </c>
      <c r="D34" s="306"/>
      <c r="E34" s="314"/>
    </row>
    <row r="35" spans="2:6" ht="27.6" x14ac:dyDescent="0.3">
      <c r="B35" s="304" t="s">
        <v>66</v>
      </c>
      <c r="C35" s="312" t="s">
        <v>429</v>
      </c>
      <c r="D35" s="306"/>
      <c r="E35" s="314"/>
    </row>
    <row r="36" spans="2:6" x14ac:dyDescent="0.3">
      <c r="B36" s="304" t="s">
        <v>67</v>
      </c>
      <c r="C36" s="203" t="s">
        <v>430</v>
      </c>
      <c r="D36" s="306"/>
      <c r="E36" s="314"/>
    </row>
    <row r="37" spans="2:6" x14ac:dyDescent="0.3">
      <c r="B37" s="304" t="s">
        <v>68</v>
      </c>
      <c r="C37" s="312" t="s">
        <v>431</v>
      </c>
      <c r="D37" s="306"/>
      <c r="E37" s="314"/>
    </row>
    <row r="38" spans="2:6" ht="41.4" x14ac:dyDescent="0.3">
      <c r="B38" s="304">
        <v>21</v>
      </c>
      <c r="C38" s="312" t="s">
        <v>432</v>
      </c>
      <c r="D38" s="306"/>
      <c r="E38" s="314"/>
    </row>
    <row r="39" spans="2:6" x14ac:dyDescent="0.3">
      <c r="B39" s="304">
        <v>22</v>
      </c>
      <c r="C39" s="312" t="s">
        <v>433</v>
      </c>
      <c r="D39" s="306"/>
      <c r="E39" s="314"/>
    </row>
    <row r="40" spans="2:6" ht="41.4" x14ac:dyDescent="0.3">
      <c r="B40" s="304">
        <v>23</v>
      </c>
      <c r="C40" s="312" t="s">
        <v>434</v>
      </c>
      <c r="D40" s="306"/>
      <c r="E40" s="314"/>
    </row>
    <row r="41" spans="2:6" x14ac:dyDescent="0.3">
      <c r="B41" s="304">
        <v>24</v>
      </c>
      <c r="C41" s="312" t="s">
        <v>299</v>
      </c>
      <c r="D41" s="306"/>
      <c r="E41" s="314"/>
    </row>
    <row r="42" spans="2:6" x14ac:dyDescent="0.3">
      <c r="B42" s="304">
        <v>25</v>
      </c>
      <c r="C42" s="312" t="s">
        <v>435</v>
      </c>
      <c r="D42" s="306"/>
      <c r="E42" s="314"/>
    </row>
    <row r="43" spans="2:6" x14ac:dyDescent="0.3">
      <c r="B43" s="304" t="s">
        <v>69</v>
      </c>
      <c r="C43" s="312" t="s">
        <v>436</v>
      </c>
      <c r="D43" s="306"/>
      <c r="E43" s="314"/>
    </row>
    <row r="44" spans="2:6" ht="55.2" x14ac:dyDescent="0.3">
      <c r="B44" s="304" t="s">
        <v>70</v>
      </c>
      <c r="C44" s="312" t="s">
        <v>437</v>
      </c>
      <c r="D44" s="306"/>
      <c r="E44" s="314"/>
    </row>
    <row r="45" spans="2:6" x14ac:dyDescent="0.3">
      <c r="B45" s="304">
        <v>26</v>
      </c>
      <c r="C45" s="312" t="s">
        <v>299</v>
      </c>
      <c r="D45" s="306"/>
      <c r="E45" s="314"/>
    </row>
    <row r="46" spans="2:6" ht="27.6" x14ac:dyDescent="0.3">
      <c r="B46" s="304">
        <v>27</v>
      </c>
      <c r="C46" s="312" t="s">
        <v>438</v>
      </c>
      <c r="D46" s="306"/>
      <c r="E46" s="314"/>
      <c r="F46" s="44"/>
    </row>
    <row r="47" spans="2:6" x14ac:dyDescent="0.3">
      <c r="B47" s="304" t="s">
        <v>71</v>
      </c>
      <c r="C47" s="312" t="s">
        <v>439</v>
      </c>
      <c r="D47" s="495">
        <v>-24652.05</v>
      </c>
      <c r="E47" s="314"/>
      <c r="F47" s="44"/>
    </row>
    <row r="48" spans="2:6" x14ac:dyDescent="0.3">
      <c r="B48" s="304">
        <v>28</v>
      </c>
      <c r="C48" s="316" t="s">
        <v>440</v>
      </c>
      <c r="D48" s="496">
        <f>SUM(D20:D34,D38:D39,D43:D47)</f>
        <v>-56170.631999999998</v>
      </c>
      <c r="E48" s="315" t="s">
        <v>442</v>
      </c>
    </row>
    <row r="49" spans="2:5" x14ac:dyDescent="0.3">
      <c r="B49" s="304">
        <v>29</v>
      </c>
      <c r="C49" s="316" t="s">
        <v>441</v>
      </c>
      <c r="D49" s="317">
        <f>D18+D48</f>
        <v>522210.36800000002</v>
      </c>
      <c r="E49" s="307" t="s">
        <v>443</v>
      </c>
    </row>
    <row r="50" spans="2:5" x14ac:dyDescent="0.3">
      <c r="B50" s="515" t="s">
        <v>444</v>
      </c>
      <c r="C50" s="515"/>
      <c r="D50" s="515"/>
      <c r="E50" s="515"/>
    </row>
    <row r="51" spans="2:5" x14ac:dyDescent="0.3">
      <c r="B51" s="304">
        <v>30</v>
      </c>
      <c r="C51" s="312" t="s">
        <v>445</v>
      </c>
      <c r="D51" s="306">
        <v>50273.599999999999</v>
      </c>
      <c r="E51" s="318" t="s">
        <v>49</v>
      </c>
    </row>
    <row r="52" spans="2:5" x14ac:dyDescent="0.3">
      <c r="B52" s="304">
        <v>31</v>
      </c>
      <c r="C52" s="312" t="s">
        <v>446</v>
      </c>
      <c r="D52" s="306"/>
      <c r="E52" s="314"/>
    </row>
    <row r="53" spans="2:5" x14ac:dyDescent="0.3">
      <c r="B53" s="304">
        <v>32</v>
      </c>
      <c r="C53" s="312" t="s">
        <v>447</v>
      </c>
      <c r="D53" s="313">
        <v>50273.599999999999</v>
      </c>
      <c r="E53" s="314"/>
    </row>
    <row r="54" spans="2:5" ht="27.6" x14ac:dyDescent="0.3">
      <c r="B54" s="304">
        <v>33</v>
      </c>
      <c r="C54" s="312" t="s">
        <v>448</v>
      </c>
      <c r="D54" s="306"/>
      <c r="E54" s="314"/>
    </row>
    <row r="55" spans="2:5" s="26" customFormat="1" ht="27.6" x14ac:dyDescent="0.3">
      <c r="B55" s="304" t="s">
        <v>72</v>
      </c>
      <c r="C55" s="312" t="s">
        <v>449</v>
      </c>
      <c r="D55" s="306"/>
      <c r="E55" s="314"/>
    </row>
    <row r="56" spans="2:5" s="26" customFormat="1" ht="27.6" x14ac:dyDescent="0.3">
      <c r="B56" s="304" t="s">
        <v>73</v>
      </c>
      <c r="C56" s="312" t="s">
        <v>450</v>
      </c>
      <c r="D56" s="306"/>
      <c r="E56" s="314"/>
    </row>
    <row r="57" spans="2:5" ht="41.4" x14ac:dyDescent="0.3">
      <c r="B57" s="304">
        <v>34</v>
      </c>
      <c r="C57" s="312" t="s">
        <v>451</v>
      </c>
      <c r="D57" s="306"/>
      <c r="E57" s="314"/>
    </row>
    <row r="58" spans="2:5" ht="17.399999999999999" customHeight="1" x14ac:dyDescent="0.3">
      <c r="B58" s="304">
        <v>35</v>
      </c>
      <c r="C58" s="312" t="s">
        <v>452</v>
      </c>
      <c r="D58" s="306"/>
      <c r="E58" s="314"/>
    </row>
    <row r="59" spans="2:5" ht="20.399999999999999" customHeight="1" x14ac:dyDescent="0.3">
      <c r="B59" s="308">
        <v>36</v>
      </c>
      <c r="C59" s="316" t="s">
        <v>453</v>
      </c>
      <c r="D59" s="319">
        <f>SUM(D51,D54,D57)</f>
        <v>50273.599999999999</v>
      </c>
      <c r="E59" s="314"/>
    </row>
    <row r="60" spans="2:5" x14ac:dyDescent="0.3">
      <c r="B60" s="515" t="s">
        <v>454</v>
      </c>
      <c r="C60" s="515"/>
      <c r="D60" s="515"/>
      <c r="E60" s="515"/>
    </row>
    <row r="61" spans="2:5" ht="27.6" x14ac:dyDescent="0.3">
      <c r="B61" s="304">
        <v>37</v>
      </c>
      <c r="C61" s="312" t="s">
        <v>455</v>
      </c>
      <c r="D61" s="306"/>
      <c r="E61" s="314"/>
    </row>
    <row r="62" spans="2:5" ht="55.2" x14ac:dyDescent="0.3">
      <c r="B62" s="304">
        <v>38</v>
      </c>
      <c r="C62" s="312" t="s">
        <v>456</v>
      </c>
      <c r="D62" s="306"/>
      <c r="E62" s="314"/>
    </row>
    <row r="63" spans="2:5" ht="55.2" x14ac:dyDescent="0.3">
      <c r="B63" s="304">
        <v>39</v>
      </c>
      <c r="C63" s="312" t="s">
        <v>457</v>
      </c>
      <c r="D63" s="306"/>
      <c r="E63" s="314"/>
    </row>
    <row r="64" spans="2:5" ht="55.2" x14ac:dyDescent="0.3">
      <c r="B64" s="304">
        <v>40</v>
      </c>
      <c r="C64" s="312" t="s">
        <v>458</v>
      </c>
      <c r="D64" s="306"/>
      <c r="E64" s="314"/>
    </row>
    <row r="65" spans="1:5" x14ac:dyDescent="0.3">
      <c r="B65" s="320">
        <v>41</v>
      </c>
      <c r="C65" s="321" t="s">
        <v>299</v>
      </c>
      <c r="D65" s="322"/>
      <c r="E65" s="323"/>
    </row>
    <row r="66" spans="1:5" ht="27.6" x14ac:dyDescent="0.3">
      <c r="B66" s="304">
        <v>42</v>
      </c>
      <c r="C66" s="312" t="s">
        <v>459</v>
      </c>
      <c r="D66" s="306"/>
      <c r="E66" s="314"/>
    </row>
    <row r="67" spans="1:5" x14ac:dyDescent="0.3">
      <c r="B67" s="304" t="s">
        <v>74</v>
      </c>
      <c r="C67" s="312" t="s">
        <v>460</v>
      </c>
      <c r="D67" s="306"/>
      <c r="E67" s="314"/>
    </row>
    <row r="68" spans="1:5" x14ac:dyDescent="0.3">
      <c r="B68" s="308">
        <v>43</v>
      </c>
      <c r="C68" s="316" t="s">
        <v>461</v>
      </c>
      <c r="D68" s="317">
        <f>SUM(D61:D67)</f>
        <v>0</v>
      </c>
      <c r="E68" s="315" t="s">
        <v>464</v>
      </c>
    </row>
    <row r="69" spans="1:5" x14ac:dyDescent="0.3">
      <c r="B69" s="308">
        <v>44</v>
      </c>
      <c r="C69" s="316" t="s">
        <v>462</v>
      </c>
      <c r="D69" s="317">
        <f>MAX(0,D59+D68)</f>
        <v>50273.599999999999</v>
      </c>
      <c r="E69" s="307" t="s">
        <v>465</v>
      </c>
    </row>
    <row r="70" spans="1:5" x14ac:dyDescent="0.3">
      <c r="B70" s="308">
        <v>45</v>
      </c>
      <c r="C70" s="316" t="s">
        <v>463</v>
      </c>
      <c r="D70" s="317">
        <f>D49+D69</f>
        <v>572483.96799999999</v>
      </c>
      <c r="E70" s="307" t="s">
        <v>466</v>
      </c>
    </row>
    <row r="71" spans="1:5" x14ac:dyDescent="0.3">
      <c r="B71" s="515" t="s">
        <v>467</v>
      </c>
      <c r="C71" s="515"/>
      <c r="D71" s="515"/>
      <c r="E71" s="515"/>
    </row>
    <row r="72" spans="1:5" x14ac:dyDescent="0.3">
      <c r="B72" s="304">
        <v>46</v>
      </c>
      <c r="C72" s="312" t="s">
        <v>445</v>
      </c>
      <c r="D72" s="306">
        <v>75335.7</v>
      </c>
      <c r="E72" s="307" t="s">
        <v>95</v>
      </c>
    </row>
    <row r="73" spans="1:5" ht="41.4" x14ac:dyDescent="0.3">
      <c r="B73" s="304">
        <v>47</v>
      </c>
      <c r="C73" s="312" t="s">
        <v>468</v>
      </c>
      <c r="D73" s="306"/>
      <c r="E73" s="324"/>
    </row>
    <row r="74" spans="1:5" s="26" customFormat="1" ht="27.6" x14ac:dyDescent="0.3">
      <c r="A74" s="14"/>
      <c r="B74" s="304" t="s">
        <v>75</v>
      </c>
      <c r="C74" s="312" t="s">
        <v>469</v>
      </c>
      <c r="D74" s="306"/>
      <c r="E74" s="324"/>
    </row>
    <row r="75" spans="1:5" s="26" customFormat="1" ht="27.6" x14ac:dyDescent="0.3">
      <c r="A75" s="14"/>
      <c r="B75" s="304" t="s">
        <v>76</v>
      </c>
      <c r="C75" s="312" t="s">
        <v>470</v>
      </c>
      <c r="D75" s="306"/>
      <c r="E75" s="324"/>
    </row>
    <row r="76" spans="1:5" ht="41.4" x14ac:dyDescent="0.3">
      <c r="B76" s="304">
        <v>48</v>
      </c>
      <c r="C76" s="312" t="s">
        <v>471</v>
      </c>
      <c r="D76" s="306"/>
      <c r="E76" s="324"/>
    </row>
    <row r="77" spans="1:5" x14ac:dyDescent="0.3">
      <c r="B77" s="304">
        <v>49</v>
      </c>
      <c r="C77" s="312" t="s">
        <v>472</v>
      </c>
      <c r="D77" s="306"/>
      <c r="E77" s="324"/>
    </row>
    <row r="78" spans="1:5" x14ac:dyDescent="0.3">
      <c r="B78" s="304">
        <v>50</v>
      </c>
      <c r="C78" s="312" t="s">
        <v>473</v>
      </c>
      <c r="D78" s="306"/>
      <c r="E78" s="324"/>
    </row>
    <row r="79" spans="1:5" x14ac:dyDescent="0.3">
      <c r="B79" s="308">
        <v>51</v>
      </c>
      <c r="C79" s="316" t="s">
        <v>474</v>
      </c>
      <c r="D79" s="317">
        <f>SUM(D72:D76,D78)</f>
        <v>75335.7</v>
      </c>
      <c r="E79" s="307" t="s">
        <v>475</v>
      </c>
    </row>
    <row r="80" spans="1:5" x14ac:dyDescent="0.3">
      <c r="B80" s="515" t="s">
        <v>476</v>
      </c>
      <c r="C80" s="515"/>
      <c r="D80" s="515"/>
      <c r="E80" s="515"/>
    </row>
    <row r="81" spans="2:5" ht="27.6" x14ac:dyDescent="0.3">
      <c r="B81" s="304">
        <v>52</v>
      </c>
      <c r="C81" s="312" t="s">
        <v>477</v>
      </c>
      <c r="D81" s="306"/>
      <c r="E81" s="314"/>
    </row>
    <row r="82" spans="2:5" ht="55.2" x14ac:dyDescent="0.3">
      <c r="B82" s="304">
        <v>53</v>
      </c>
      <c r="C82" s="312" t="s">
        <v>478</v>
      </c>
      <c r="D82" s="306"/>
      <c r="E82" s="314"/>
    </row>
    <row r="83" spans="2:5" ht="55.2" x14ac:dyDescent="0.3">
      <c r="B83" s="304">
        <v>54</v>
      </c>
      <c r="C83" s="312" t="s">
        <v>479</v>
      </c>
      <c r="D83" s="306"/>
      <c r="E83" s="314"/>
    </row>
    <row r="84" spans="2:5" x14ac:dyDescent="0.3">
      <c r="B84" s="320" t="s">
        <v>77</v>
      </c>
      <c r="C84" s="321" t="s">
        <v>299</v>
      </c>
      <c r="D84" s="322"/>
      <c r="E84" s="323"/>
    </row>
    <row r="85" spans="2:5" ht="55.2" x14ac:dyDescent="0.3">
      <c r="B85" s="304">
        <v>55</v>
      </c>
      <c r="C85" s="312" t="s">
        <v>480</v>
      </c>
      <c r="D85" s="306"/>
      <c r="E85" s="314"/>
    </row>
    <row r="86" spans="2:5" x14ac:dyDescent="0.3">
      <c r="B86" s="320">
        <v>56</v>
      </c>
      <c r="C86" s="321" t="s">
        <v>299</v>
      </c>
      <c r="D86" s="322"/>
      <c r="E86" s="323"/>
    </row>
    <row r="87" spans="2:5" ht="27.6" x14ac:dyDescent="0.3">
      <c r="B87" s="304" t="s">
        <v>78</v>
      </c>
      <c r="C87" s="203" t="s">
        <v>481</v>
      </c>
      <c r="D87" s="306"/>
      <c r="E87" s="314"/>
    </row>
    <row r="88" spans="2:5" x14ac:dyDescent="0.3">
      <c r="B88" s="304" t="s">
        <v>79</v>
      </c>
      <c r="C88" s="203" t="s">
        <v>482</v>
      </c>
      <c r="D88" s="306"/>
      <c r="E88" s="314"/>
    </row>
    <row r="89" spans="2:5" x14ac:dyDescent="0.3">
      <c r="B89" s="308">
        <v>57</v>
      </c>
      <c r="C89" s="200" t="s">
        <v>483</v>
      </c>
      <c r="D89" s="317">
        <f>SUM(D81:D87)</f>
        <v>0</v>
      </c>
      <c r="E89" s="314" t="s">
        <v>487</v>
      </c>
    </row>
    <row r="90" spans="2:5" x14ac:dyDescent="0.3">
      <c r="B90" s="308">
        <v>58</v>
      </c>
      <c r="C90" s="200" t="s">
        <v>484</v>
      </c>
      <c r="D90" s="317">
        <f>MAX(0,D79-D89)</f>
        <v>75335.7</v>
      </c>
      <c r="E90" s="307" t="s">
        <v>488</v>
      </c>
    </row>
    <row r="91" spans="2:5" x14ac:dyDescent="0.3">
      <c r="B91" s="308">
        <v>59</v>
      </c>
      <c r="C91" s="200" t="s">
        <v>485</v>
      </c>
      <c r="D91" s="317">
        <f>D70+D90</f>
        <v>647819.66799999995</v>
      </c>
      <c r="E91" s="307" t="s">
        <v>489</v>
      </c>
    </row>
    <row r="92" spans="2:5" x14ac:dyDescent="0.3">
      <c r="B92" s="308">
        <v>60</v>
      </c>
      <c r="C92" s="200" t="s">
        <v>486</v>
      </c>
      <c r="D92" s="317">
        <v>3010288.4587500002</v>
      </c>
      <c r="E92" s="324"/>
    </row>
    <row r="93" spans="2:5" x14ac:dyDescent="0.3">
      <c r="B93" s="515" t="s">
        <v>490</v>
      </c>
      <c r="C93" s="515"/>
      <c r="D93" s="515"/>
      <c r="E93" s="515"/>
    </row>
    <row r="94" spans="2:5" x14ac:dyDescent="0.3">
      <c r="B94" s="304">
        <v>61</v>
      </c>
      <c r="C94" s="312" t="s">
        <v>491</v>
      </c>
      <c r="D94" s="325">
        <f>D49/D92</f>
        <v>0.17347519188139332</v>
      </c>
      <c r="E94" s="324" t="s">
        <v>50</v>
      </c>
    </row>
    <row r="95" spans="2:5" x14ac:dyDescent="0.3">
      <c r="B95" s="304">
        <v>62</v>
      </c>
      <c r="C95" s="312" t="s">
        <v>492</v>
      </c>
      <c r="D95" s="325">
        <f>D70/D92</f>
        <v>0.19017578409669075</v>
      </c>
      <c r="E95" s="324" t="s">
        <v>51</v>
      </c>
    </row>
    <row r="96" spans="2:5" x14ac:dyDescent="0.3">
      <c r="B96" s="304">
        <v>63</v>
      </c>
      <c r="C96" s="312" t="s">
        <v>493</v>
      </c>
      <c r="D96" s="325">
        <f>D91/D92</f>
        <v>0.21520185752198717</v>
      </c>
      <c r="E96" s="324" t="s">
        <v>52</v>
      </c>
    </row>
    <row r="97" spans="2:5" ht="14.7" customHeight="1" x14ac:dyDescent="0.3">
      <c r="B97" s="304">
        <v>64</v>
      </c>
      <c r="C97" s="312" t="s">
        <v>494</v>
      </c>
      <c r="D97" s="325">
        <v>0.10678374856139318</v>
      </c>
      <c r="E97" s="324" t="s">
        <v>53</v>
      </c>
    </row>
    <row r="98" spans="2:5" ht="17.7" customHeight="1" x14ac:dyDescent="0.3">
      <c r="B98" s="304">
        <v>65</v>
      </c>
      <c r="C98" s="203" t="s">
        <v>495</v>
      </c>
      <c r="D98" s="325">
        <v>2.5000000000000001E-2</v>
      </c>
      <c r="E98" s="324" t="s">
        <v>54</v>
      </c>
    </row>
    <row r="99" spans="2:5" x14ac:dyDescent="0.3">
      <c r="B99" s="304">
        <v>66</v>
      </c>
      <c r="C99" s="203" t="s">
        <v>496</v>
      </c>
      <c r="D99" s="325">
        <v>1.0004498838484919E-2</v>
      </c>
      <c r="E99" s="324" t="s">
        <v>55</v>
      </c>
    </row>
    <row r="100" spans="2:5" x14ac:dyDescent="0.3">
      <c r="B100" s="304">
        <v>67</v>
      </c>
      <c r="C100" s="203" t="s">
        <v>497</v>
      </c>
      <c r="D100" s="325">
        <v>2.4467216138607363E-3</v>
      </c>
      <c r="E100" s="324" t="s">
        <v>56</v>
      </c>
    </row>
    <row r="101" spans="2:5" ht="27.6" x14ac:dyDescent="0.3">
      <c r="B101" s="304" t="s">
        <v>80</v>
      </c>
      <c r="C101" s="312" t="s">
        <v>498</v>
      </c>
      <c r="D101" s="326">
        <v>0.01</v>
      </c>
      <c r="E101" s="327" t="s">
        <v>57</v>
      </c>
    </row>
    <row r="102" spans="2:5" ht="27.6" x14ac:dyDescent="0.3">
      <c r="B102" s="304" t="s">
        <v>81</v>
      </c>
      <c r="C102" s="312" t="s">
        <v>499</v>
      </c>
      <c r="D102" s="328">
        <v>1.4343750000000002E-2</v>
      </c>
      <c r="E102" s="327" t="s">
        <v>58</v>
      </c>
    </row>
    <row r="103" spans="2:5" ht="27.6" x14ac:dyDescent="0.3">
      <c r="B103" s="304">
        <v>68</v>
      </c>
      <c r="C103" s="316" t="s">
        <v>500</v>
      </c>
      <c r="D103" s="329">
        <v>0.10970185752198722</v>
      </c>
      <c r="E103" s="327" t="s">
        <v>59</v>
      </c>
    </row>
    <row r="104" spans="2:5" x14ac:dyDescent="0.3">
      <c r="B104" s="515" t="s">
        <v>501</v>
      </c>
      <c r="C104" s="515"/>
      <c r="D104" s="515"/>
      <c r="E104" s="515"/>
    </row>
    <row r="105" spans="2:5" x14ac:dyDescent="0.3">
      <c r="B105" s="320">
        <v>69</v>
      </c>
      <c r="C105" s="321" t="s">
        <v>299</v>
      </c>
      <c r="D105" s="322"/>
      <c r="E105" s="323"/>
    </row>
    <row r="106" spans="2:5" x14ac:dyDescent="0.3">
      <c r="B106" s="320">
        <v>70</v>
      </c>
      <c r="C106" s="321" t="s">
        <v>299</v>
      </c>
      <c r="D106" s="322"/>
      <c r="E106" s="323"/>
    </row>
    <row r="107" spans="2:5" x14ac:dyDescent="0.3">
      <c r="B107" s="320">
        <v>71</v>
      </c>
      <c r="C107" s="321" t="s">
        <v>299</v>
      </c>
      <c r="D107" s="322"/>
      <c r="E107" s="323"/>
    </row>
    <row r="108" spans="2:5" x14ac:dyDescent="0.3">
      <c r="B108" s="515" t="s">
        <v>502</v>
      </c>
      <c r="C108" s="515"/>
      <c r="D108" s="515"/>
      <c r="E108" s="515"/>
    </row>
    <row r="109" spans="2:5" ht="55.2" x14ac:dyDescent="0.3">
      <c r="B109" s="304">
        <v>72</v>
      </c>
      <c r="C109" s="420" t="s">
        <v>503</v>
      </c>
      <c r="D109" s="485"/>
      <c r="E109" s="318"/>
    </row>
    <row r="110" spans="2:5" ht="55.2" x14ac:dyDescent="0.3">
      <c r="B110" s="304">
        <v>73</v>
      </c>
      <c r="C110" s="312" t="s">
        <v>504</v>
      </c>
      <c r="D110" s="330"/>
      <c r="E110" s="314"/>
    </row>
    <row r="111" spans="2:5" x14ac:dyDescent="0.3">
      <c r="B111" s="320">
        <v>74</v>
      </c>
      <c r="C111" s="321" t="s">
        <v>299</v>
      </c>
      <c r="D111" s="322"/>
      <c r="E111" s="323"/>
    </row>
    <row r="112" spans="2:5" ht="41.4" x14ac:dyDescent="0.3">
      <c r="B112" s="304">
        <v>75</v>
      </c>
      <c r="C112" s="312" t="s">
        <v>505</v>
      </c>
      <c r="D112" s="330"/>
      <c r="E112" s="314"/>
    </row>
    <row r="113" spans="2:5" x14ac:dyDescent="0.3">
      <c r="B113" s="515" t="s">
        <v>506</v>
      </c>
      <c r="C113" s="515"/>
      <c r="D113" s="515"/>
      <c r="E113" s="515"/>
    </row>
    <row r="114" spans="2:5" ht="27.6" x14ac:dyDescent="0.3">
      <c r="B114" s="304">
        <v>76</v>
      </c>
      <c r="C114" s="312" t="s">
        <v>507</v>
      </c>
      <c r="D114" s="330"/>
      <c r="E114" s="314"/>
    </row>
    <row r="115" spans="2:5" ht="27.6" x14ac:dyDescent="0.3">
      <c r="B115" s="304">
        <v>77</v>
      </c>
      <c r="C115" s="312" t="s">
        <v>508</v>
      </c>
      <c r="D115" s="330"/>
      <c r="E115" s="314"/>
    </row>
    <row r="116" spans="2:5" ht="27.6" x14ac:dyDescent="0.3">
      <c r="B116" s="304">
        <v>78</v>
      </c>
      <c r="C116" s="312" t="s">
        <v>509</v>
      </c>
      <c r="D116" s="330"/>
      <c r="E116" s="314"/>
    </row>
    <row r="117" spans="2:5" ht="27.6" x14ac:dyDescent="0.3">
      <c r="B117" s="304">
        <v>79</v>
      </c>
      <c r="C117" s="312" t="s">
        <v>510</v>
      </c>
      <c r="D117" s="330"/>
      <c r="E117" s="314"/>
    </row>
    <row r="118" spans="2:5" x14ac:dyDescent="0.3">
      <c r="B118" s="516" t="s">
        <v>511</v>
      </c>
      <c r="C118" s="516"/>
      <c r="D118" s="516"/>
      <c r="E118" s="516"/>
    </row>
    <row r="119" spans="2:5" x14ac:dyDescent="0.3">
      <c r="B119" s="304">
        <v>80</v>
      </c>
      <c r="C119" s="312" t="s">
        <v>512</v>
      </c>
      <c r="D119" s="331"/>
      <c r="E119" s="314"/>
    </row>
    <row r="120" spans="2:5" ht="27.6" x14ac:dyDescent="0.3">
      <c r="B120" s="304">
        <v>81</v>
      </c>
      <c r="C120" s="312" t="s">
        <v>513</v>
      </c>
      <c r="D120" s="331"/>
      <c r="E120" s="314"/>
    </row>
    <row r="121" spans="2:5" x14ac:dyDescent="0.3">
      <c r="B121" s="304">
        <v>82</v>
      </c>
      <c r="C121" s="312" t="s">
        <v>514</v>
      </c>
      <c r="D121" s="332"/>
      <c r="E121" s="314"/>
    </row>
    <row r="122" spans="2:5" ht="27.6" x14ac:dyDescent="0.3">
      <c r="B122" s="304">
        <v>83</v>
      </c>
      <c r="C122" s="312" t="s">
        <v>515</v>
      </c>
      <c r="D122" s="332"/>
      <c r="E122" s="314"/>
    </row>
    <row r="123" spans="2:5" x14ac:dyDescent="0.3">
      <c r="B123" s="304">
        <v>84</v>
      </c>
      <c r="C123" s="312" t="s">
        <v>516</v>
      </c>
      <c r="D123" s="332"/>
      <c r="E123" s="314"/>
    </row>
    <row r="124" spans="2:5" ht="27.6" x14ac:dyDescent="0.3">
      <c r="B124" s="304">
        <v>85</v>
      </c>
      <c r="C124" s="312" t="s">
        <v>517</v>
      </c>
      <c r="D124" s="332"/>
      <c r="E124" s="314"/>
    </row>
    <row r="125" spans="2:5" x14ac:dyDescent="0.3">
      <c r="B125" s="45"/>
    </row>
    <row r="126" spans="2:5" x14ac:dyDescent="0.3">
      <c r="B126" s="45"/>
    </row>
    <row r="127" spans="2:5" x14ac:dyDescent="0.3">
      <c r="B127" s="45"/>
    </row>
    <row r="128" spans="2:5" x14ac:dyDescent="0.3">
      <c r="B128" s="45"/>
    </row>
    <row r="129" spans="2:2" x14ac:dyDescent="0.3">
      <c r="B129" s="45"/>
    </row>
    <row r="130" spans="2:2" x14ac:dyDescent="0.3">
      <c r="B130" s="45"/>
    </row>
  </sheetData>
  <mergeCells count="11">
    <mergeCell ref="B80:E80"/>
    <mergeCell ref="B7:E7"/>
    <mergeCell ref="B19:E19"/>
    <mergeCell ref="B50:E50"/>
    <mergeCell ref="B60:E60"/>
    <mergeCell ref="B71:E71"/>
    <mergeCell ref="B113:E113"/>
    <mergeCell ref="B118:E118"/>
    <mergeCell ref="B93:E93"/>
    <mergeCell ref="B104:E104"/>
    <mergeCell ref="B108:E108"/>
  </mergeCells>
  <hyperlinks>
    <hyperlink ref="B2" location="Summary!B7" display="Template EU CC1 - Composition of regulatory own funds" xr:uid="{5919E6AF-EFC9-4684-B6A8-E1B4AD0D4E9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26BD-DCC5-4CE0-8EC1-2B13699812C6}">
  <sheetPr>
    <tabColor rgb="FF575783"/>
  </sheetPr>
  <dimension ref="B1:T47"/>
  <sheetViews>
    <sheetView workbookViewId="0">
      <selection activeCell="B2" sqref="B2"/>
    </sheetView>
  </sheetViews>
  <sheetFormatPr defaultColWidth="9" defaultRowHeight="14.4" x14ac:dyDescent="0.3"/>
  <cols>
    <col min="1" max="1" width="2.33203125" style="21" customWidth="1"/>
    <col min="2" max="2" width="9" style="21"/>
    <col min="3" max="3" width="53" style="21" customWidth="1"/>
    <col min="4" max="4" width="39.6640625" style="21" customWidth="1"/>
    <col min="5" max="5" width="37.33203125" style="21" customWidth="1"/>
    <col min="6" max="6" width="20.44140625" style="21" customWidth="1"/>
    <col min="7" max="16384" width="9" style="21"/>
  </cols>
  <sheetData>
    <row r="1" spans="2:20" ht="15.6" x14ac:dyDescent="0.3">
      <c r="C1" s="49"/>
      <c r="D1" s="50"/>
      <c r="E1" s="50"/>
    </row>
    <row r="2" spans="2:20" ht="21" x14ac:dyDescent="0.4">
      <c r="B2" s="22" t="s">
        <v>518</v>
      </c>
    </row>
    <row r="3" spans="2:20" ht="15" customHeight="1" x14ac:dyDescent="0.3">
      <c r="B3" s="518" t="s">
        <v>519</v>
      </c>
      <c r="C3" s="518"/>
      <c r="D3" s="518"/>
      <c r="E3" s="518"/>
      <c r="F3" s="518"/>
      <c r="G3" s="23"/>
      <c r="H3" s="23"/>
      <c r="I3" s="23"/>
      <c r="J3" s="23"/>
      <c r="K3" s="23"/>
      <c r="L3" s="23"/>
      <c r="M3" s="23"/>
      <c r="N3" s="23"/>
      <c r="O3" s="23"/>
      <c r="P3" s="23"/>
      <c r="Q3" s="23"/>
      <c r="R3" s="23"/>
      <c r="S3" s="23"/>
      <c r="T3" s="23"/>
    </row>
    <row r="4" spans="2:20" x14ac:dyDescent="0.3">
      <c r="B4" s="518"/>
      <c r="C4" s="518"/>
      <c r="D4" s="518"/>
      <c r="E4" s="518"/>
      <c r="F4" s="518"/>
      <c r="G4" s="23"/>
      <c r="H4" s="23"/>
      <c r="I4" s="23"/>
      <c r="J4" s="23"/>
      <c r="K4" s="23"/>
      <c r="L4" s="23"/>
      <c r="M4" s="23"/>
      <c r="N4" s="23"/>
      <c r="O4" s="23"/>
      <c r="P4" s="23"/>
      <c r="Q4" s="23"/>
      <c r="R4" s="23"/>
      <c r="S4" s="23"/>
      <c r="T4" s="23"/>
    </row>
    <row r="5" spans="2:20" x14ac:dyDescent="0.3">
      <c r="B5" s="518"/>
      <c r="C5" s="518"/>
      <c r="D5" s="518"/>
      <c r="E5" s="518"/>
      <c r="F5" s="518"/>
      <c r="G5" s="23"/>
      <c r="H5" s="23"/>
      <c r="I5" s="23"/>
      <c r="J5" s="23"/>
      <c r="K5" s="23"/>
      <c r="L5" s="23"/>
      <c r="M5" s="23"/>
      <c r="N5" s="23"/>
      <c r="O5" s="23"/>
      <c r="P5" s="23"/>
      <c r="Q5" s="23"/>
      <c r="R5" s="23"/>
      <c r="S5" s="23"/>
      <c r="T5" s="23"/>
    </row>
    <row r="6" spans="2:20" x14ac:dyDescent="0.3">
      <c r="B6" s="30"/>
      <c r="C6" s="30"/>
      <c r="D6" s="17" t="s">
        <v>21</v>
      </c>
      <c r="E6" s="17" t="s">
        <v>23</v>
      </c>
      <c r="F6" s="17" t="s">
        <v>24</v>
      </c>
    </row>
    <row r="7" spans="2:20" ht="28.8" x14ac:dyDescent="0.3">
      <c r="B7" s="30"/>
      <c r="C7" s="28" t="s">
        <v>1251</v>
      </c>
      <c r="D7" s="47" t="s">
        <v>520</v>
      </c>
      <c r="E7" s="47" t="s">
        <v>521</v>
      </c>
      <c r="F7" s="47" t="s">
        <v>522</v>
      </c>
    </row>
    <row r="8" spans="2:20" x14ac:dyDescent="0.3">
      <c r="B8" s="30"/>
      <c r="C8" s="28"/>
      <c r="D8" s="47" t="s">
        <v>524</v>
      </c>
      <c r="E8" s="47" t="s">
        <v>524</v>
      </c>
      <c r="F8" s="47"/>
    </row>
    <row r="9" spans="2:20" ht="18.600000000000001" customHeight="1" x14ac:dyDescent="0.3">
      <c r="B9" s="519" t="s">
        <v>523</v>
      </c>
      <c r="C9" s="519"/>
      <c r="D9" s="519"/>
      <c r="E9" s="519"/>
      <c r="F9" s="519"/>
    </row>
    <row r="10" spans="2:20" x14ac:dyDescent="0.3">
      <c r="B10" s="301">
        <v>1</v>
      </c>
      <c r="C10" s="165" t="s">
        <v>373</v>
      </c>
      <c r="D10" s="302">
        <v>396596</v>
      </c>
      <c r="E10" s="302">
        <v>391667</v>
      </c>
      <c r="F10" s="164"/>
    </row>
    <row r="11" spans="2:20" x14ac:dyDescent="0.3">
      <c r="B11" s="301">
        <f>B10+1</f>
        <v>2</v>
      </c>
      <c r="C11" s="165" t="s">
        <v>374</v>
      </c>
      <c r="D11" s="302">
        <v>10393</v>
      </c>
      <c r="E11" s="302">
        <v>10393</v>
      </c>
      <c r="F11" s="164"/>
    </row>
    <row r="12" spans="2:20" x14ac:dyDescent="0.3">
      <c r="B12" s="301">
        <f t="shared" ref="B12:B24" si="0">B11+1</f>
        <v>3</v>
      </c>
      <c r="C12" s="165" t="s">
        <v>375</v>
      </c>
      <c r="D12" s="302">
        <v>10862</v>
      </c>
      <c r="E12" s="302">
        <v>10862</v>
      </c>
      <c r="F12" s="164"/>
    </row>
    <row r="13" spans="2:20" x14ac:dyDescent="0.3">
      <c r="B13" s="301">
        <f t="shared" si="0"/>
        <v>4</v>
      </c>
      <c r="C13" s="165" t="s">
        <v>376</v>
      </c>
      <c r="D13" s="302">
        <v>1969</v>
      </c>
      <c r="E13" s="302">
        <v>1969</v>
      </c>
      <c r="F13" s="164"/>
    </row>
    <row r="14" spans="2:20" x14ac:dyDescent="0.3">
      <c r="B14" s="301">
        <f t="shared" si="0"/>
        <v>5</v>
      </c>
      <c r="C14" s="165" t="s">
        <v>377</v>
      </c>
      <c r="D14" s="302">
        <v>3963725</v>
      </c>
      <c r="E14" s="302">
        <v>3963726</v>
      </c>
      <c r="F14" s="164"/>
    </row>
    <row r="15" spans="2:20" x14ac:dyDescent="0.3">
      <c r="B15" s="301">
        <f t="shared" si="0"/>
        <v>6</v>
      </c>
      <c r="C15" s="165" t="s">
        <v>378</v>
      </c>
      <c r="D15" s="302">
        <v>510735</v>
      </c>
      <c r="E15" s="302">
        <v>258806</v>
      </c>
      <c r="F15" s="164"/>
    </row>
    <row r="16" spans="2:20" x14ac:dyDescent="0.3">
      <c r="B16" s="301">
        <f t="shared" si="0"/>
        <v>7</v>
      </c>
      <c r="C16" s="165" t="s">
        <v>379</v>
      </c>
      <c r="D16" s="302">
        <v>1224568</v>
      </c>
      <c r="E16" s="302">
        <v>1216662</v>
      </c>
      <c r="F16" s="164"/>
    </row>
    <row r="17" spans="2:6" x14ac:dyDescent="0.3">
      <c r="B17" s="301">
        <f t="shared" si="0"/>
        <v>8</v>
      </c>
      <c r="C17" s="165" t="s">
        <v>380</v>
      </c>
      <c r="D17" s="302">
        <v>200</v>
      </c>
      <c r="E17" s="302">
        <v>34494</v>
      </c>
      <c r="F17" s="164"/>
    </row>
    <row r="18" spans="2:6" x14ac:dyDescent="0.3">
      <c r="B18" s="301">
        <f t="shared" si="0"/>
        <v>9</v>
      </c>
      <c r="C18" s="165" t="s">
        <v>381</v>
      </c>
      <c r="D18" s="302">
        <v>29769</v>
      </c>
      <c r="E18" s="302">
        <v>26582</v>
      </c>
      <c r="F18" s="147" t="s">
        <v>82</v>
      </c>
    </row>
    <row r="19" spans="2:6" x14ac:dyDescent="0.3">
      <c r="B19" s="301">
        <f t="shared" si="0"/>
        <v>10</v>
      </c>
      <c r="C19" s="165" t="s">
        <v>382</v>
      </c>
      <c r="D19" s="302">
        <v>36513</v>
      </c>
      <c r="E19" s="302">
        <v>36476</v>
      </c>
      <c r="F19" s="164"/>
    </row>
    <row r="20" spans="2:6" x14ac:dyDescent="0.3">
      <c r="B20" s="301">
        <f t="shared" si="0"/>
        <v>11</v>
      </c>
      <c r="C20" s="165" t="s">
        <v>383</v>
      </c>
      <c r="D20" s="302">
        <v>0</v>
      </c>
      <c r="E20" s="302">
        <v>0</v>
      </c>
      <c r="F20" s="164"/>
    </row>
    <row r="21" spans="2:6" x14ac:dyDescent="0.3">
      <c r="B21" s="301">
        <f t="shared" si="0"/>
        <v>12</v>
      </c>
      <c r="C21" s="165" t="s">
        <v>384</v>
      </c>
      <c r="D21" s="302">
        <v>1245</v>
      </c>
      <c r="E21" s="302">
        <v>1213</v>
      </c>
      <c r="F21" s="164"/>
    </row>
    <row r="22" spans="2:6" x14ac:dyDescent="0.3">
      <c r="B22" s="301">
        <f t="shared" si="0"/>
        <v>13</v>
      </c>
      <c r="C22" s="165" t="s">
        <v>385</v>
      </c>
      <c r="D22" s="302">
        <v>5554</v>
      </c>
      <c r="E22" s="302">
        <v>5554</v>
      </c>
      <c r="F22" s="164"/>
    </row>
    <row r="23" spans="2:6" x14ac:dyDescent="0.3">
      <c r="B23" s="301">
        <f t="shared" si="0"/>
        <v>14</v>
      </c>
      <c r="C23" s="253" t="s">
        <v>386</v>
      </c>
      <c r="D23" s="302">
        <v>23721</v>
      </c>
      <c r="E23" s="302">
        <v>23532</v>
      </c>
      <c r="F23" s="164"/>
    </row>
    <row r="24" spans="2:6" x14ac:dyDescent="0.3">
      <c r="B24" s="220">
        <f t="shared" si="0"/>
        <v>15</v>
      </c>
      <c r="C24" s="251" t="s">
        <v>387</v>
      </c>
      <c r="D24" s="128">
        <f>SUM(D10:D23)</f>
        <v>6215850</v>
      </c>
      <c r="E24" s="128">
        <f>SUM(E10:E23)</f>
        <v>5981936</v>
      </c>
      <c r="F24" s="164"/>
    </row>
    <row r="25" spans="2:6" ht="19.2" customHeight="1" x14ac:dyDescent="0.3">
      <c r="B25" s="519" t="s">
        <v>525</v>
      </c>
      <c r="C25" s="519"/>
      <c r="D25" s="519"/>
      <c r="E25" s="519"/>
      <c r="F25" s="519"/>
    </row>
    <row r="26" spans="2:6" x14ac:dyDescent="0.3">
      <c r="B26" s="301">
        <f>B24+1</f>
        <v>16</v>
      </c>
      <c r="C26" s="165" t="s">
        <v>388</v>
      </c>
      <c r="D26" s="302">
        <v>200915</v>
      </c>
      <c r="E26" s="302">
        <v>201423</v>
      </c>
      <c r="F26" s="164"/>
    </row>
    <row r="27" spans="2:6" x14ac:dyDescent="0.3">
      <c r="B27" s="301">
        <f>B26+1</f>
        <v>17</v>
      </c>
      <c r="C27" s="165" t="s">
        <v>376</v>
      </c>
      <c r="D27" s="302">
        <v>8245</v>
      </c>
      <c r="E27" s="302">
        <v>8245</v>
      </c>
      <c r="F27" s="164"/>
    </row>
    <row r="28" spans="2:6" x14ac:dyDescent="0.3">
      <c r="B28" s="301">
        <f t="shared" ref="B28:B35" si="1">B27+1</f>
        <v>18</v>
      </c>
      <c r="C28" s="165" t="s">
        <v>389</v>
      </c>
      <c r="D28" s="302">
        <v>4060526</v>
      </c>
      <c r="E28" s="302">
        <v>4060526</v>
      </c>
      <c r="F28" s="164"/>
    </row>
    <row r="29" spans="2:6" x14ac:dyDescent="0.3">
      <c r="B29" s="301">
        <f t="shared" si="1"/>
        <v>19</v>
      </c>
      <c r="C29" s="165" t="s">
        <v>390</v>
      </c>
      <c r="D29" s="302">
        <v>1034607</v>
      </c>
      <c r="E29" s="302">
        <v>1034607</v>
      </c>
      <c r="F29" s="164"/>
    </row>
    <row r="30" spans="2:6" x14ac:dyDescent="0.3">
      <c r="B30" s="303" t="s">
        <v>89</v>
      </c>
      <c r="C30" s="253" t="s">
        <v>526</v>
      </c>
      <c r="D30" s="302">
        <f>E30</f>
        <v>75335.7</v>
      </c>
      <c r="E30" s="302">
        <f>'EU CC1'!D72</f>
        <v>75335.7</v>
      </c>
      <c r="F30" s="147" t="s">
        <v>83</v>
      </c>
    </row>
    <row r="31" spans="2:6" x14ac:dyDescent="0.3">
      <c r="B31" s="301">
        <f>B29+1</f>
        <v>20</v>
      </c>
      <c r="C31" s="165" t="s">
        <v>391</v>
      </c>
      <c r="D31" s="302">
        <v>1056</v>
      </c>
      <c r="E31" s="302">
        <v>701</v>
      </c>
      <c r="F31" s="164"/>
    </row>
    <row r="32" spans="2:6" x14ac:dyDescent="0.3">
      <c r="B32" s="301">
        <f t="shared" si="1"/>
        <v>21</v>
      </c>
      <c r="C32" s="165" t="s">
        <v>392</v>
      </c>
      <c r="D32" s="302">
        <v>4919</v>
      </c>
      <c r="E32" s="302">
        <v>4919</v>
      </c>
      <c r="F32" s="164"/>
    </row>
    <row r="33" spans="2:6" x14ac:dyDescent="0.3">
      <c r="B33" s="301">
        <f t="shared" si="1"/>
        <v>22</v>
      </c>
      <c r="C33" s="165" t="s">
        <v>393</v>
      </c>
      <c r="D33" s="302">
        <v>231915</v>
      </c>
      <c r="E33" s="302">
        <v>0</v>
      </c>
      <c r="F33" s="164"/>
    </row>
    <row r="34" spans="2:6" x14ac:dyDescent="0.3">
      <c r="B34" s="301">
        <f t="shared" si="1"/>
        <v>23</v>
      </c>
      <c r="C34" s="165" t="s">
        <v>394</v>
      </c>
      <c r="D34" s="302">
        <v>78119</v>
      </c>
      <c r="E34" s="302">
        <v>74637</v>
      </c>
      <c r="F34" s="164"/>
    </row>
    <row r="35" spans="2:6" x14ac:dyDescent="0.3">
      <c r="B35" s="220">
        <f t="shared" si="1"/>
        <v>24</v>
      </c>
      <c r="C35" s="251" t="s">
        <v>395</v>
      </c>
      <c r="D35" s="128">
        <f>SUM(D26:D29,D31:D34)</f>
        <v>5620302</v>
      </c>
      <c r="E35" s="128">
        <f>SUM(E26:E29,E31:E34)</f>
        <v>5385058</v>
      </c>
      <c r="F35" s="164"/>
    </row>
    <row r="36" spans="2:6" x14ac:dyDescent="0.3">
      <c r="B36" s="519" t="s">
        <v>527</v>
      </c>
      <c r="C36" s="519"/>
      <c r="D36" s="519"/>
      <c r="E36" s="519"/>
      <c r="F36" s="519"/>
    </row>
    <row r="37" spans="2:6" x14ac:dyDescent="0.3">
      <c r="B37" s="301">
        <f>B35+1</f>
        <v>25</v>
      </c>
      <c r="C37" s="165" t="s">
        <v>529</v>
      </c>
      <c r="D37" s="302">
        <v>189196</v>
      </c>
      <c r="E37" s="302">
        <v>189196</v>
      </c>
      <c r="F37" s="147" t="s">
        <v>84</v>
      </c>
    </row>
    <row r="38" spans="2:6" x14ac:dyDescent="0.3">
      <c r="B38" s="301">
        <f>B37+1</f>
        <v>26</v>
      </c>
      <c r="C38" s="253" t="s">
        <v>530</v>
      </c>
      <c r="D38" s="302">
        <v>25534</v>
      </c>
      <c r="E38" s="302">
        <v>25534</v>
      </c>
      <c r="F38" s="147" t="s">
        <v>84</v>
      </c>
    </row>
    <row r="39" spans="2:6" x14ac:dyDescent="0.3">
      <c r="B39" s="301">
        <f t="shared" ref="B39:B46" si="2">B38+1</f>
        <v>27</v>
      </c>
      <c r="C39" s="253" t="s">
        <v>531</v>
      </c>
      <c r="D39" s="302">
        <v>-4657</v>
      </c>
      <c r="E39" s="302">
        <v>-4657</v>
      </c>
      <c r="F39" s="147" t="s">
        <v>85</v>
      </c>
    </row>
    <row r="40" spans="2:6" x14ac:dyDescent="0.3">
      <c r="B40" s="301">
        <f t="shared" si="2"/>
        <v>28</v>
      </c>
      <c r="C40" s="253" t="s">
        <v>532</v>
      </c>
      <c r="D40" s="302">
        <v>756</v>
      </c>
      <c r="E40" s="302">
        <v>756</v>
      </c>
      <c r="F40" s="147" t="s">
        <v>86</v>
      </c>
    </row>
    <row r="41" spans="2:6" x14ac:dyDescent="0.3">
      <c r="B41" s="301">
        <f t="shared" si="2"/>
        <v>29</v>
      </c>
      <c r="C41" s="253" t="s">
        <v>533</v>
      </c>
      <c r="D41" s="302">
        <v>92123</v>
      </c>
      <c r="E41" s="302">
        <v>91457</v>
      </c>
      <c r="F41" s="147" t="s">
        <v>87</v>
      </c>
    </row>
    <row r="42" spans="2:6" x14ac:dyDescent="0.3">
      <c r="B42" s="301">
        <f t="shared" si="2"/>
        <v>30</v>
      </c>
      <c r="C42" s="253" t="s">
        <v>534</v>
      </c>
      <c r="D42" s="302">
        <v>20000</v>
      </c>
      <c r="E42" s="302">
        <v>20000</v>
      </c>
      <c r="F42" s="147" t="s">
        <v>86</v>
      </c>
    </row>
    <row r="43" spans="2:6" x14ac:dyDescent="0.3">
      <c r="B43" s="301">
        <f t="shared" si="2"/>
        <v>31</v>
      </c>
      <c r="C43" s="253" t="s">
        <v>535</v>
      </c>
      <c r="D43" s="302">
        <v>-799</v>
      </c>
      <c r="E43" s="302">
        <v>-799</v>
      </c>
      <c r="F43" s="147" t="s">
        <v>86</v>
      </c>
    </row>
    <row r="44" spans="2:6" x14ac:dyDescent="0.3">
      <c r="B44" s="301">
        <f t="shared" si="2"/>
        <v>32</v>
      </c>
      <c r="C44" s="253" t="s">
        <v>536</v>
      </c>
      <c r="D44" s="302">
        <v>1240</v>
      </c>
      <c r="E44" s="302">
        <v>1194</v>
      </c>
      <c r="F44" s="147" t="s">
        <v>86</v>
      </c>
    </row>
    <row r="45" spans="2:6" x14ac:dyDescent="0.3">
      <c r="B45" s="301">
        <f t="shared" si="2"/>
        <v>33</v>
      </c>
      <c r="C45" s="165" t="s">
        <v>537</v>
      </c>
      <c r="D45" s="302">
        <v>248973</v>
      </c>
      <c r="E45" s="302">
        <v>251043</v>
      </c>
      <c r="F45" s="147" t="s">
        <v>88</v>
      </c>
    </row>
    <row r="46" spans="2:6" x14ac:dyDescent="0.3">
      <c r="B46" s="301">
        <f t="shared" si="2"/>
        <v>34</v>
      </c>
      <c r="C46" s="165" t="s">
        <v>538</v>
      </c>
      <c r="D46" s="302">
        <v>23182</v>
      </c>
      <c r="E46" s="302">
        <v>23154</v>
      </c>
      <c r="F46" s="164"/>
    </row>
    <row r="47" spans="2:6" x14ac:dyDescent="0.3">
      <c r="B47" s="220">
        <f>B46+1</f>
        <v>35</v>
      </c>
      <c r="C47" s="251" t="s">
        <v>528</v>
      </c>
      <c r="D47" s="128">
        <f>SUM(D37:D46)</f>
        <v>595548</v>
      </c>
      <c r="E47" s="128">
        <f>SUM(E37:E46)</f>
        <v>596878</v>
      </c>
      <c r="F47" s="164"/>
    </row>
  </sheetData>
  <mergeCells count="4">
    <mergeCell ref="B3:F5"/>
    <mergeCell ref="B9:F9"/>
    <mergeCell ref="B25:F25"/>
    <mergeCell ref="B36:F36"/>
  </mergeCells>
  <hyperlinks>
    <hyperlink ref="B2" location="Summary!B8" display="Template EU CC2 - reconciliation of regulatory own funds to balance sheet in the audited financial statements" xr:uid="{C5B25F1A-7EC9-4ABB-A458-B8CAB349806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56BDF-E619-43E3-A90D-F3D6537FE25E}">
  <sheetPr>
    <tabColor rgb="FF575783"/>
  </sheetPr>
  <dimension ref="B2:P20"/>
  <sheetViews>
    <sheetView workbookViewId="0">
      <selection activeCell="M29" sqref="M29"/>
    </sheetView>
  </sheetViews>
  <sheetFormatPr defaultColWidth="9.33203125" defaultRowHeight="14.4" x14ac:dyDescent="0.3"/>
  <cols>
    <col min="1" max="1" width="3.88671875" style="21" customWidth="1"/>
    <col min="2" max="2" width="4.5546875" style="21" customWidth="1"/>
    <col min="3" max="3" width="19.109375" style="21" customWidth="1"/>
    <col min="4" max="4" width="18.5546875" style="21" customWidth="1"/>
    <col min="5" max="5" width="10.44140625" style="21" customWidth="1"/>
    <col min="6" max="6" width="17.6640625" style="21" customWidth="1"/>
    <col min="7" max="7" width="13.44140625" style="21" customWidth="1"/>
    <col min="8" max="8" width="14.44140625" style="21" customWidth="1"/>
    <col min="9" max="9" width="11" style="21" customWidth="1"/>
    <col min="10" max="10" width="14" style="21" customWidth="1"/>
    <col min="11" max="11" width="12.88671875" style="21" customWidth="1"/>
    <col min="12" max="12" width="27.6640625" style="21" customWidth="1"/>
    <col min="13" max="13" width="9.33203125" style="21"/>
    <col min="14" max="14" width="13.33203125" style="21" customWidth="1"/>
    <col min="15" max="15" width="11.44140625" style="21" customWidth="1"/>
    <col min="16" max="16" width="14.5546875" style="21" customWidth="1"/>
    <col min="17" max="16384" width="9.33203125" style="21"/>
  </cols>
  <sheetData>
    <row r="2" spans="2:16" ht="21" x14ac:dyDescent="0.4">
      <c r="B2" s="22" t="s">
        <v>547</v>
      </c>
    </row>
    <row r="3" spans="2:16" ht="18" x14ac:dyDescent="0.3">
      <c r="C3" s="34"/>
    </row>
    <row r="5" spans="2:16" x14ac:dyDescent="0.3">
      <c r="B5" s="46"/>
      <c r="C5" s="46"/>
      <c r="D5" s="55" t="s">
        <v>21</v>
      </c>
      <c r="E5" s="55" t="s">
        <v>23</v>
      </c>
      <c r="F5" s="55" t="s">
        <v>24</v>
      </c>
      <c r="G5" s="55" t="s">
        <v>25</v>
      </c>
      <c r="H5" s="55" t="s">
        <v>26</v>
      </c>
      <c r="I5" s="55" t="s">
        <v>27</v>
      </c>
      <c r="J5" s="55" t="s">
        <v>180</v>
      </c>
      <c r="K5" s="55" t="s">
        <v>181</v>
      </c>
      <c r="L5" s="55" t="s">
        <v>202</v>
      </c>
      <c r="M5" s="55" t="s">
        <v>203</v>
      </c>
      <c r="N5" s="55" t="s">
        <v>204</v>
      </c>
      <c r="O5" s="55" t="s">
        <v>205</v>
      </c>
      <c r="P5" s="55" t="s">
        <v>214</v>
      </c>
    </row>
    <row r="6" spans="2:16" ht="15.75" customHeight="1" x14ac:dyDescent="0.3">
      <c r="B6" s="46"/>
      <c r="C6" s="46"/>
      <c r="D6" s="520" t="s">
        <v>548</v>
      </c>
      <c r="E6" s="520"/>
      <c r="F6" s="520" t="s">
        <v>549</v>
      </c>
      <c r="G6" s="520"/>
      <c r="H6" s="520" t="s">
        <v>554</v>
      </c>
      <c r="I6" s="520" t="s">
        <v>555</v>
      </c>
      <c r="J6" s="520" t="s">
        <v>556</v>
      </c>
      <c r="K6" s="520"/>
      <c r="L6" s="520"/>
      <c r="M6" s="520"/>
      <c r="N6" s="520" t="s">
        <v>560</v>
      </c>
      <c r="O6" s="520" t="s">
        <v>561</v>
      </c>
      <c r="P6" s="520" t="s">
        <v>562</v>
      </c>
    </row>
    <row r="7" spans="2:16" x14ac:dyDescent="0.3">
      <c r="B7" s="46"/>
      <c r="C7" s="46"/>
      <c r="D7" s="520"/>
      <c r="E7" s="520"/>
      <c r="F7" s="520"/>
      <c r="G7" s="520"/>
      <c r="H7" s="520"/>
      <c r="I7" s="520"/>
      <c r="J7" s="520"/>
      <c r="K7" s="520"/>
      <c r="L7" s="520"/>
      <c r="M7" s="520"/>
      <c r="N7" s="520"/>
      <c r="O7" s="520"/>
      <c r="P7" s="520"/>
    </row>
    <row r="8" spans="2:16" ht="55.2" x14ac:dyDescent="0.3">
      <c r="B8" s="46"/>
      <c r="C8" s="493" t="s">
        <v>1251</v>
      </c>
      <c r="D8" s="55" t="s">
        <v>550</v>
      </c>
      <c r="E8" s="55" t="s">
        <v>551</v>
      </c>
      <c r="F8" s="55" t="s">
        <v>552</v>
      </c>
      <c r="G8" s="55" t="s">
        <v>553</v>
      </c>
      <c r="H8" s="520"/>
      <c r="I8" s="520"/>
      <c r="J8" s="55" t="s">
        <v>557</v>
      </c>
      <c r="K8" s="55" t="s">
        <v>549</v>
      </c>
      <c r="L8" s="55" t="s">
        <v>558</v>
      </c>
      <c r="M8" s="55" t="s">
        <v>559</v>
      </c>
      <c r="N8" s="520"/>
      <c r="O8" s="520"/>
      <c r="P8" s="520"/>
    </row>
    <row r="9" spans="2:16" ht="27.6" x14ac:dyDescent="0.3">
      <c r="B9" s="284" t="s">
        <v>10</v>
      </c>
      <c r="C9" s="285" t="s">
        <v>570</v>
      </c>
      <c r="D9" s="286"/>
      <c r="E9" s="286"/>
      <c r="F9" s="286"/>
      <c r="G9" s="286"/>
      <c r="H9" s="286"/>
      <c r="I9" s="286"/>
      <c r="J9" s="286"/>
      <c r="K9" s="286"/>
      <c r="L9" s="286"/>
      <c r="M9" s="286"/>
      <c r="N9" s="286"/>
      <c r="O9" s="287"/>
      <c r="P9" s="287"/>
    </row>
    <row r="10" spans="2:16" x14ac:dyDescent="0.3">
      <c r="B10" s="288" t="s">
        <v>10</v>
      </c>
      <c r="C10" s="289" t="s">
        <v>206</v>
      </c>
      <c r="D10" s="290">
        <v>2740829.9</v>
      </c>
      <c r="E10" s="290"/>
      <c r="F10" s="290">
        <v>8670</v>
      </c>
      <c r="G10" s="290"/>
      <c r="H10" s="290">
        <v>184356</v>
      </c>
      <c r="I10" s="291">
        <f>SUM(D10:H10)</f>
        <v>2933855.9</v>
      </c>
      <c r="J10" s="290">
        <v>219266.39199999999</v>
      </c>
      <c r="K10" s="290">
        <v>1920.7</v>
      </c>
      <c r="L10" s="290">
        <v>14748.48</v>
      </c>
      <c r="M10" s="290">
        <f>SUM(J10:L10)</f>
        <v>235935.57200000001</v>
      </c>
      <c r="N10" s="291">
        <v>366731.98749999999</v>
      </c>
      <c r="O10" s="292">
        <v>0.99563764073479222</v>
      </c>
      <c r="P10" s="292">
        <v>0.01</v>
      </c>
    </row>
    <row r="11" spans="2:16" x14ac:dyDescent="0.3">
      <c r="B11" s="288" t="s">
        <v>11</v>
      </c>
      <c r="C11" s="289" t="s">
        <v>213</v>
      </c>
      <c r="D11" s="290">
        <v>3011.8</v>
      </c>
      <c r="E11" s="290"/>
      <c r="F11" s="290">
        <v>63.849499999999999</v>
      </c>
      <c r="G11" s="290"/>
      <c r="H11" s="290"/>
      <c r="I11" s="291">
        <f t="shared" ref="I11:I19" si="0">SUM(D11:H11)</f>
        <v>3075.6495</v>
      </c>
      <c r="J11" s="290">
        <v>240.94399999999999</v>
      </c>
      <c r="K11" s="290">
        <v>5.1079600000000003</v>
      </c>
      <c r="L11" s="290"/>
      <c r="M11" s="290">
        <f t="shared" ref="M11:M19" si="1">SUM(J11:L11)</f>
        <v>246.05195999999998</v>
      </c>
      <c r="N11" s="291">
        <v>384.4561875</v>
      </c>
      <c r="O11" s="292">
        <v>1.0383283490315377E-3</v>
      </c>
      <c r="P11" s="292">
        <v>0.01</v>
      </c>
    </row>
    <row r="12" spans="2:16" x14ac:dyDescent="0.3">
      <c r="B12" s="288" t="s">
        <v>12</v>
      </c>
      <c r="C12" s="289" t="s">
        <v>565</v>
      </c>
      <c r="D12" s="290">
        <v>2626.4</v>
      </c>
      <c r="E12" s="290"/>
      <c r="F12" s="290"/>
      <c r="G12" s="290"/>
      <c r="H12" s="290"/>
      <c r="I12" s="291">
        <f t="shared" si="0"/>
        <v>2626.4</v>
      </c>
      <c r="J12" s="290">
        <v>210.11199999999999</v>
      </c>
      <c r="K12" s="290"/>
      <c r="L12" s="290"/>
      <c r="M12" s="290">
        <f t="shared" si="1"/>
        <v>210.11199999999999</v>
      </c>
      <c r="N12" s="291">
        <v>328.3</v>
      </c>
      <c r="O12" s="292">
        <v>8.8666331319496269E-4</v>
      </c>
      <c r="P12" s="292">
        <v>0.02</v>
      </c>
    </row>
    <row r="13" spans="2:16" x14ac:dyDescent="0.3">
      <c r="B13" s="288" t="s">
        <v>13</v>
      </c>
      <c r="C13" s="289" t="s">
        <v>564</v>
      </c>
      <c r="D13" s="290">
        <v>1495.5</v>
      </c>
      <c r="E13" s="290"/>
      <c r="F13" s="290"/>
      <c r="G13" s="290"/>
      <c r="H13" s="290"/>
      <c r="I13" s="291">
        <f t="shared" si="0"/>
        <v>1495.5</v>
      </c>
      <c r="J13" s="290">
        <v>119.64</v>
      </c>
      <c r="K13" s="290"/>
      <c r="L13" s="290"/>
      <c r="M13" s="290">
        <f t="shared" si="1"/>
        <v>119.64</v>
      </c>
      <c r="N13" s="291">
        <v>186.9375</v>
      </c>
      <c r="O13" s="292">
        <v>5.0487548921834705E-4</v>
      </c>
      <c r="P13" s="292">
        <v>0</v>
      </c>
    </row>
    <row r="14" spans="2:16" x14ac:dyDescent="0.3">
      <c r="B14" s="288" t="s">
        <v>14</v>
      </c>
      <c r="C14" s="289" t="s">
        <v>563</v>
      </c>
      <c r="D14" s="290">
        <v>1443.4</v>
      </c>
      <c r="E14" s="290"/>
      <c r="F14" s="290"/>
      <c r="G14" s="290"/>
      <c r="H14" s="290"/>
      <c r="I14" s="291">
        <f t="shared" si="0"/>
        <v>1443.4</v>
      </c>
      <c r="J14" s="290">
        <v>115.47199999999999</v>
      </c>
      <c r="K14" s="290"/>
      <c r="L14" s="290"/>
      <c r="M14" s="290">
        <f t="shared" si="1"/>
        <v>115.47199999999999</v>
      </c>
      <c r="N14" s="291">
        <v>180.42500000000001</v>
      </c>
      <c r="O14" s="292">
        <v>4.8728671423454507E-4</v>
      </c>
      <c r="P14" s="292">
        <v>0</v>
      </c>
    </row>
    <row r="15" spans="2:16" x14ac:dyDescent="0.3">
      <c r="B15" s="288" t="s">
        <v>15</v>
      </c>
      <c r="C15" s="289" t="s">
        <v>209</v>
      </c>
      <c r="D15" s="290">
        <v>754.9</v>
      </c>
      <c r="E15" s="290"/>
      <c r="F15" s="290"/>
      <c r="G15" s="290"/>
      <c r="H15" s="290"/>
      <c r="I15" s="291">
        <f t="shared" si="0"/>
        <v>754.9</v>
      </c>
      <c r="J15" s="290">
        <v>60.392000000000003</v>
      </c>
      <c r="K15" s="290"/>
      <c r="L15" s="290"/>
      <c r="M15" s="290">
        <f t="shared" si="1"/>
        <v>60.392000000000003</v>
      </c>
      <c r="N15" s="291">
        <v>94.362499999999997</v>
      </c>
      <c r="O15" s="292">
        <v>2.5485155921827493E-4</v>
      </c>
      <c r="P15" s="292">
        <v>0.01</v>
      </c>
    </row>
    <row r="16" spans="2:16" x14ac:dyDescent="0.3">
      <c r="B16" s="288" t="s">
        <v>16</v>
      </c>
      <c r="C16" s="289" t="s">
        <v>566</v>
      </c>
      <c r="D16" s="290">
        <v>716</v>
      </c>
      <c r="E16" s="290"/>
      <c r="F16" s="290"/>
      <c r="G16" s="290"/>
      <c r="H16" s="290"/>
      <c r="I16" s="291">
        <f t="shared" si="0"/>
        <v>716</v>
      </c>
      <c r="J16" s="290">
        <v>57.28</v>
      </c>
      <c r="K16" s="290"/>
      <c r="L16" s="290"/>
      <c r="M16" s="290">
        <f t="shared" si="1"/>
        <v>57.28</v>
      </c>
      <c r="N16" s="291">
        <v>89.5</v>
      </c>
      <c r="O16" s="292">
        <v>2.4171905735896788E-4</v>
      </c>
      <c r="P16" s="292">
        <v>0.02</v>
      </c>
    </row>
    <row r="17" spans="2:16" x14ac:dyDescent="0.3">
      <c r="B17" s="288" t="s">
        <v>17</v>
      </c>
      <c r="C17" s="289" t="s">
        <v>567</v>
      </c>
      <c r="D17" s="290">
        <v>55</v>
      </c>
      <c r="E17" s="290"/>
      <c r="F17" s="290">
        <v>532.74066999999991</v>
      </c>
      <c r="G17" s="290"/>
      <c r="H17" s="290"/>
      <c r="I17" s="291">
        <f t="shared" si="0"/>
        <v>587.74066999999991</v>
      </c>
      <c r="J17" s="290">
        <v>4.4000000000000004</v>
      </c>
      <c r="K17" s="290">
        <v>79.105717600000006</v>
      </c>
      <c r="L17" s="290"/>
      <c r="M17" s="290">
        <f t="shared" si="1"/>
        <v>83.505717600000011</v>
      </c>
      <c r="N17" s="291">
        <v>73.467583749999989</v>
      </c>
      <c r="O17" s="292">
        <v>3.5239042147968184E-4</v>
      </c>
      <c r="P17" s="292">
        <v>1.4999999999999999E-2</v>
      </c>
    </row>
    <row r="18" spans="2:16" x14ac:dyDescent="0.3">
      <c r="B18" s="288" t="s">
        <v>18</v>
      </c>
      <c r="C18" s="289" t="s">
        <v>568</v>
      </c>
      <c r="D18" s="293">
        <v>394.3</v>
      </c>
      <c r="E18" s="293"/>
      <c r="F18" s="293"/>
      <c r="G18" s="293"/>
      <c r="H18" s="293"/>
      <c r="I18" s="291">
        <f t="shared" si="0"/>
        <v>394.3</v>
      </c>
      <c r="J18" s="293">
        <v>31.544</v>
      </c>
      <c r="K18" s="293"/>
      <c r="L18" s="293"/>
      <c r="M18" s="290">
        <f t="shared" si="1"/>
        <v>31.544</v>
      </c>
      <c r="N18" s="293">
        <v>49.287500000000001</v>
      </c>
      <c r="O18" s="294">
        <v>1.3311427977184503E-4</v>
      </c>
      <c r="P18" s="294">
        <v>0.02</v>
      </c>
    </row>
    <row r="19" spans="2:16" x14ac:dyDescent="0.3">
      <c r="B19" s="288" t="s">
        <v>19</v>
      </c>
      <c r="C19" s="289" t="s">
        <v>569</v>
      </c>
      <c r="D19" s="290">
        <v>1371.8452410001755</v>
      </c>
      <c r="E19" s="290"/>
      <c r="F19" s="290"/>
      <c r="G19" s="290"/>
      <c r="H19" s="290"/>
      <c r="I19" s="291">
        <f t="shared" si="0"/>
        <v>1371.8452410001755</v>
      </c>
      <c r="J19" s="290">
        <v>109.74761928001047</v>
      </c>
      <c r="K19" s="290"/>
      <c r="L19" s="290"/>
      <c r="M19" s="290">
        <f t="shared" si="1"/>
        <v>109.74761928001047</v>
      </c>
      <c r="N19" s="291">
        <v>171.48065512502194</v>
      </c>
      <c r="O19" s="292">
        <v>4.6313008169973635E-4</v>
      </c>
      <c r="P19" s="292">
        <v>0</v>
      </c>
    </row>
    <row r="20" spans="2:16" x14ac:dyDescent="0.3">
      <c r="B20" s="295" t="s">
        <v>183</v>
      </c>
      <c r="C20" s="296" t="s">
        <v>318</v>
      </c>
      <c r="D20" s="297">
        <f>SUM(D10:D19)</f>
        <v>2752699.0452409992</v>
      </c>
      <c r="E20" s="297"/>
      <c r="F20" s="297">
        <f t="shared" ref="F20:O20" si="2">SUM(F10:F19)</f>
        <v>9266.5901699999995</v>
      </c>
      <c r="G20" s="297"/>
      <c r="H20" s="297">
        <f t="shared" si="2"/>
        <v>184356</v>
      </c>
      <c r="I20" s="297">
        <f t="shared" si="2"/>
        <v>2946321.6354109994</v>
      </c>
      <c r="J20" s="297">
        <f t="shared" si="2"/>
        <v>220215.92361927999</v>
      </c>
      <c r="K20" s="297">
        <f t="shared" si="2"/>
        <v>2004.9136776</v>
      </c>
      <c r="L20" s="297">
        <f t="shared" si="2"/>
        <v>14748.48</v>
      </c>
      <c r="M20" s="297">
        <f t="shared" si="2"/>
        <v>236969.31729688004</v>
      </c>
      <c r="N20" s="297">
        <f t="shared" si="2"/>
        <v>368290.20442637493</v>
      </c>
      <c r="O20" s="298">
        <f t="shared" si="2"/>
        <v>1</v>
      </c>
      <c r="P20" s="299"/>
    </row>
  </sheetData>
  <mergeCells count="8">
    <mergeCell ref="O6:O8"/>
    <mergeCell ref="P6:P8"/>
    <mergeCell ref="D6:E7"/>
    <mergeCell ref="F6:G7"/>
    <mergeCell ref="H6:H8"/>
    <mergeCell ref="I6:I8"/>
    <mergeCell ref="J6:M7"/>
    <mergeCell ref="N6:N8"/>
  </mergeCells>
  <conditionalFormatting sqref="D9:N19 D20:P20">
    <cfRule type="cellIs" dxfId="3" priority="1" stopIfTrue="1" operator="lessThan">
      <formula>0</formula>
    </cfRule>
  </conditionalFormatting>
  <conditionalFormatting sqref="O10:P19">
    <cfRule type="cellIs" dxfId="2" priority="2" stopIfTrue="1" operator="lessThan">
      <formula>0</formula>
    </cfRule>
  </conditionalFormatting>
  <hyperlinks>
    <hyperlink ref="B2" location="Summary!B10" display="Template EU CCyB1 - Geographical distribution of credit exposures relevant for the calculation of the countercyclical buffer" xr:uid="{10E1A58D-F9EE-4F23-A151-19984CCDF4F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2F13B-98AB-40C2-80E0-D0133C807501}">
  <sheetPr>
    <tabColor rgb="FF575783"/>
  </sheetPr>
  <dimension ref="B1:D7"/>
  <sheetViews>
    <sheetView workbookViewId="0">
      <selection activeCell="C34" sqref="C34"/>
    </sheetView>
  </sheetViews>
  <sheetFormatPr defaultColWidth="9.33203125" defaultRowHeight="14.4" x14ac:dyDescent="0.3"/>
  <cols>
    <col min="1" max="1" width="4.44140625" style="21" customWidth="1"/>
    <col min="2" max="2" width="9.33203125" style="21"/>
    <col min="3" max="3" width="55.33203125" style="21" customWidth="1"/>
    <col min="4" max="4" width="22" style="21" customWidth="1"/>
    <col min="5" max="5" width="44" style="21" bestFit="1" customWidth="1"/>
    <col min="6" max="6" width="26.5546875" style="21" customWidth="1"/>
    <col min="7" max="7" width="44" style="21" bestFit="1" customWidth="1"/>
    <col min="8" max="8" width="16.5546875" style="21" customWidth="1"/>
    <col min="9" max="9" width="25.6640625" style="21" bestFit="1" customWidth="1"/>
    <col min="10" max="10" width="14" style="21" customWidth="1"/>
    <col min="11" max="11" width="25.6640625" style="21" bestFit="1" customWidth="1"/>
    <col min="12" max="16384" width="9.33203125" style="21"/>
  </cols>
  <sheetData>
    <row r="1" spans="2:4" ht="18" x14ac:dyDescent="0.35">
      <c r="C1" s="56"/>
    </row>
    <row r="2" spans="2:4" ht="21" x14ac:dyDescent="0.4">
      <c r="B2" s="22" t="s">
        <v>573</v>
      </c>
    </row>
    <row r="4" spans="2:4" x14ac:dyDescent="0.3">
      <c r="B4" s="37"/>
      <c r="C4" s="37" t="s">
        <v>1251</v>
      </c>
      <c r="D4" s="38" t="s">
        <v>21</v>
      </c>
    </row>
    <row r="5" spans="2:4" x14ac:dyDescent="0.3">
      <c r="B5" s="281">
        <v>1</v>
      </c>
      <c r="C5" s="282" t="s">
        <v>325</v>
      </c>
      <c r="D5" s="283">
        <v>3010288.4587500002</v>
      </c>
    </row>
    <row r="6" spans="2:4" x14ac:dyDescent="0.3">
      <c r="B6" s="281">
        <v>2</v>
      </c>
      <c r="C6" s="282" t="s">
        <v>571</v>
      </c>
      <c r="D6" s="490">
        <v>1.0004498838484919E-2</v>
      </c>
    </row>
    <row r="7" spans="2:4" x14ac:dyDescent="0.3">
      <c r="B7" s="281">
        <v>3</v>
      </c>
      <c r="C7" s="282" t="s">
        <v>572</v>
      </c>
      <c r="D7" s="283">
        <v>30116.427389068933</v>
      </c>
    </row>
  </sheetData>
  <conditionalFormatting sqref="D5:D7">
    <cfRule type="cellIs" dxfId="1" priority="1" stopIfTrue="1" operator="lessThan">
      <formula>0</formula>
    </cfRule>
  </conditionalFormatting>
  <hyperlinks>
    <hyperlink ref="B2" location="Summary!B11" display="Template EU CCyB2 - Amount of institution-specific countercyclical capital buffer" xr:uid="{533BA725-E019-41AF-8F4D-6F9BDDB6C45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E8C7-A0F7-4D88-ADE2-47E46A706DA9}">
  <sheetPr>
    <tabColor rgb="FF575783"/>
  </sheetPr>
  <dimension ref="B2:F20"/>
  <sheetViews>
    <sheetView workbookViewId="0">
      <selection activeCell="B2" sqref="B2"/>
    </sheetView>
  </sheetViews>
  <sheetFormatPr defaultColWidth="9.33203125" defaultRowHeight="14.4" x14ac:dyDescent="0.3"/>
  <cols>
    <col min="1" max="1" width="2.77734375" style="21" customWidth="1"/>
    <col min="2" max="2" width="9.33203125" style="21"/>
    <col min="3" max="3" width="63.33203125" style="21" customWidth="1"/>
    <col min="4" max="4" width="17.6640625" style="21" customWidth="1"/>
    <col min="5" max="16384" width="9.33203125" style="21"/>
  </cols>
  <sheetData>
    <row r="2" spans="2:6" ht="21" x14ac:dyDescent="0.4">
      <c r="B2" s="22" t="s">
        <v>581</v>
      </c>
    </row>
    <row r="4" spans="2:6" x14ac:dyDescent="0.3">
      <c r="B4" s="30"/>
      <c r="C4" s="30"/>
      <c r="D4" s="58" t="s">
        <v>21</v>
      </c>
    </row>
    <row r="5" spans="2:6" x14ac:dyDescent="0.3">
      <c r="B5" s="30"/>
      <c r="C5" s="30" t="s">
        <v>1251</v>
      </c>
      <c r="D5" s="47" t="s">
        <v>582</v>
      </c>
    </row>
    <row r="6" spans="2:6" x14ac:dyDescent="0.3">
      <c r="B6" s="164">
        <v>1</v>
      </c>
      <c r="C6" s="165" t="s">
        <v>583</v>
      </c>
      <c r="D6" s="275">
        <v>6215851</v>
      </c>
      <c r="E6" s="57"/>
      <c r="F6" s="26"/>
    </row>
    <row r="7" spans="2:6" ht="28.8" x14ac:dyDescent="0.3">
      <c r="B7" s="164">
        <v>2</v>
      </c>
      <c r="C7" s="165" t="s">
        <v>584</v>
      </c>
      <c r="D7" s="275">
        <v>-233915</v>
      </c>
      <c r="E7" s="57"/>
      <c r="F7" s="26"/>
    </row>
    <row r="8" spans="2:6" ht="28.8" x14ac:dyDescent="0.3">
      <c r="B8" s="164">
        <v>3</v>
      </c>
      <c r="C8" s="165" t="s">
        <v>585</v>
      </c>
      <c r="D8" s="276"/>
    </row>
    <row r="9" spans="2:6" ht="28.8" x14ac:dyDescent="0.3">
      <c r="B9" s="164">
        <v>4</v>
      </c>
      <c r="C9" s="223" t="s">
        <v>586</v>
      </c>
      <c r="D9" s="276"/>
    </row>
    <row r="10" spans="2:6" ht="43.2" x14ac:dyDescent="0.3">
      <c r="B10" s="164">
        <v>5</v>
      </c>
      <c r="C10" s="130" t="s">
        <v>587</v>
      </c>
      <c r="D10" s="276"/>
    </row>
    <row r="11" spans="2:6" ht="28.8" x14ac:dyDescent="0.3">
      <c r="B11" s="164">
        <v>6</v>
      </c>
      <c r="C11" s="165" t="s">
        <v>588</v>
      </c>
      <c r="D11" s="277"/>
    </row>
    <row r="12" spans="2:6" x14ac:dyDescent="0.3">
      <c r="B12" s="164">
        <v>7</v>
      </c>
      <c r="C12" s="165" t="s">
        <v>589</v>
      </c>
      <c r="D12" s="278"/>
    </row>
    <row r="13" spans="2:6" x14ac:dyDescent="0.3">
      <c r="B13" s="164">
        <v>8</v>
      </c>
      <c r="C13" s="165" t="s">
        <v>590</v>
      </c>
      <c r="D13" s="276">
        <v>11485</v>
      </c>
    </row>
    <row r="14" spans="2:6" x14ac:dyDescent="0.3">
      <c r="B14" s="164">
        <v>9</v>
      </c>
      <c r="C14" s="165" t="s">
        <v>591</v>
      </c>
      <c r="D14" s="276">
        <v>-44.5</v>
      </c>
    </row>
    <row r="15" spans="2:6" ht="28.8" x14ac:dyDescent="0.3">
      <c r="B15" s="164">
        <v>10</v>
      </c>
      <c r="C15" s="165" t="s">
        <v>592</v>
      </c>
      <c r="D15" s="276">
        <v>639629</v>
      </c>
    </row>
    <row r="16" spans="2:6" ht="28.8" x14ac:dyDescent="0.3">
      <c r="B16" s="164">
        <v>11</v>
      </c>
      <c r="C16" s="130" t="s">
        <v>593</v>
      </c>
      <c r="D16" s="279">
        <v>-279.58199999999999</v>
      </c>
    </row>
    <row r="17" spans="2:4" ht="28.8" x14ac:dyDescent="0.3">
      <c r="B17" s="164" t="s">
        <v>96</v>
      </c>
      <c r="C17" s="130" t="s">
        <v>594</v>
      </c>
      <c r="D17" s="280"/>
    </row>
    <row r="18" spans="2:4" ht="28.8" x14ac:dyDescent="0.3">
      <c r="B18" s="164" t="s">
        <v>97</v>
      </c>
      <c r="C18" s="130" t="s">
        <v>595</v>
      </c>
      <c r="D18" s="280"/>
    </row>
    <row r="19" spans="2:4" x14ac:dyDescent="0.3">
      <c r="B19" s="164">
        <v>12</v>
      </c>
      <c r="C19" s="165" t="s">
        <v>596</v>
      </c>
      <c r="D19" s="276">
        <v>-323251.34999999998</v>
      </c>
    </row>
    <row r="20" spans="2:4" x14ac:dyDescent="0.3">
      <c r="B20" s="273">
        <v>13</v>
      </c>
      <c r="C20" s="274" t="s">
        <v>350</v>
      </c>
      <c r="D20" s="128">
        <v>6309474.568</v>
      </c>
    </row>
  </sheetData>
  <hyperlinks>
    <hyperlink ref="B2:D2" location="Santrauka!B29" display="EU LR1 - LRSum forma. Apskaitinio turto ir sverto koeficiento pozicijų suderinimo santrauka" xr:uid="{4A2E0F6F-2EE9-41A5-A92F-AFADA07F264B}"/>
    <hyperlink ref="B2" location="Summary!B13" display="Template EU LR1 - LRSum: Summary reconciliation of accounting assets and leverage ratio exposures" xr:uid="{FDFFB276-3D38-4059-9F69-E4D1AB0F122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3B30D-902A-4BE8-A8ED-07B4BAE22142}">
  <sheetPr>
    <tabColor rgb="FF575783"/>
  </sheetPr>
  <dimension ref="B2:M74"/>
  <sheetViews>
    <sheetView workbookViewId="0">
      <selection activeCell="F4" sqref="F4"/>
    </sheetView>
  </sheetViews>
  <sheetFormatPr defaultColWidth="9.33203125" defaultRowHeight="18" customHeight="1" x14ac:dyDescent="0.3"/>
  <cols>
    <col min="1" max="1" width="3.33203125" style="21" customWidth="1"/>
    <col min="2" max="2" width="8.5546875" style="32" customWidth="1"/>
    <col min="3" max="3" width="71.6640625" style="21" customWidth="1"/>
    <col min="4" max="4" width="16.6640625" style="21" customWidth="1"/>
    <col min="5" max="5" width="20.5546875" style="21" customWidth="1"/>
    <col min="6" max="16384" width="9.33203125" style="21"/>
  </cols>
  <sheetData>
    <row r="2" spans="2:5" ht="21" x14ac:dyDescent="0.4">
      <c r="B2" s="22" t="s">
        <v>597</v>
      </c>
    </row>
    <row r="4" spans="2:5" ht="18" customHeight="1" x14ac:dyDescent="0.3">
      <c r="B4" s="61"/>
      <c r="C4" s="30"/>
      <c r="D4" s="522" t="s">
        <v>598</v>
      </c>
      <c r="E4" s="523"/>
    </row>
    <row r="5" spans="2:5" ht="18" customHeight="1" x14ac:dyDescent="0.3">
      <c r="B5" s="524" t="s">
        <v>1251</v>
      </c>
      <c r="C5" s="524"/>
      <c r="D5" s="63" t="s">
        <v>21</v>
      </c>
      <c r="E5" s="63" t="s">
        <v>23</v>
      </c>
    </row>
    <row r="6" spans="2:5" ht="18" customHeight="1" x14ac:dyDescent="0.3">
      <c r="B6" s="524"/>
      <c r="C6" s="524"/>
      <c r="D6" s="64" t="s">
        <v>1257</v>
      </c>
      <c r="E6" s="64" t="s">
        <v>524</v>
      </c>
    </row>
    <row r="7" spans="2:5" ht="18" customHeight="1" x14ac:dyDescent="0.3">
      <c r="B7" s="521" t="s">
        <v>600</v>
      </c>
      <c r="C7" s="521"/>
      <c r="D7" s="521"/>
      <c r="E7" s="521"/>
    </row>
    <row r="8" spans="2:5" ht="14.4" x14ac:dyDescent="0.3">
      <c r="B8" s="205">
        <v>1</v>
      </c>
      <c r="C8" s="130" t="s">
        <v>601</v>
      </c>
      <c r="D8" s="257">
        <v>5662545.5</v>
      </c>
      <c r="E8" s="257">
        <v>5536832</v>
      </c>
    </row>
    <row r="9" spans="2:5" ht="28.8" x14ac:dyDescent="0.3">
      <c r="B9" s="129">
        <v>2</v>
      </c>
      <c r="C9" s="130" t="s">
        <v>602</v>
      </c>
      <c r="D9" s="257"/>
      <c r="E9" s="257"/>
    </row>
    <row r="10" spans="2:5" ht="28.8" x14ac:dyDescent="0.3">
      <c r="B10" s="129">
        <v>3</v>
      </c>
      <c r="C10" s="130" t="s">
        <v>603</v>
      </c>
      <c r="D10" s="257"/>
      <c r="E10" s="257"/>
    </row>
    <row r="11" spans="2:5" ht="28.8" x14ac:dyDescent="0.3">
      <c r="B11" s="129">
        <v>4</v>
      </c>
      <c r="C11" s="130" t="s">
        <v>604</v>
      </c>
      <c r="D11" s="257"/>
      <c r="E11" s="257"/>
    </row>
    <row r="12" spans="2:5" ht="18" customHeight="1" x14ac:dyDescent="0.3">
      <c r="B12" s="129">
        <v>5</v>
      </c>
      <c r="C12" s="258" t="s">
        <v>605</v>
      </c>
      <c r="D12" s="257"/>
      <c r="E12" s="257"/>
    </row>
    <row r="13" spans="2:5" ht="18" customHeight="1" x14ac:dyDescent="0.3">
      <c r="B13" s="205">
        <v>6</v>
      </c>
      <c r="C13" s="130" t="s">
        <v>606</v>
      </c>
      <c r="D13" s="495">
        <v>-26949.432000000001</v>
      </c>
      <c r="E13" s="495">
        <v>-37916.078999999998</v>
      </c>
    </row>
    <row r="14" spans="2:5" ht="18" customHeight="1" x14ac:dyDescent="0.3">
      <c r="B14" s="259">
        <v>7</v>
      </c>
      <c r="C14" s="260" t="s">
        <v>607</v>
      </c>
      <c r="D14" s="128">
        <f>SUM(D8:D13)</f>
        <v>5635596.068</v>
      </c>
      <c r="E14" s="128">
        <f>SUM(E8:E13)</f>
        <v>5498915.9210000001</v>
      </c>
    </row>
    <row r="15" spans="2:5" ht="18" customHeight="1" x14ac:dyDescent="0.3">
      <c r="B15" s="521" t="s">
        <v>608</v>
      </c>
      <c r="C15" s="521"/>
      <c r="D15" s="521"/>
      <c r="E15" s="521"/>
    </row>
    <row r="16" spans="2:5" ht="28.8" x14ac:dyDescent="0.3">
      <c r="B16" s="129">
        <v>8</v>
      </c>
      <c r="C16" s="130" t="s">
        <v>609</v>
      </c>
      <c r="D16" s="257">
        <v>11485</v>
      </c>
      <c r="E16" s="257"/>
    </row>
    <row r="17" spans="2:5" ht="28.8" x14ac:dyDescent="0.3">
      <c r="B17" s="129" t="s">
        <v>2</v>
      </c>
      <c r="C17" s="261" t="s">
        <v>610</v>
      </c>
      <c r="D17" s="257"/>
      <c r="E17" s="257"/>
    </row>
    <row r="18" spans="2:5" ht="28.8" x14ac:dyDescent="0.3">
      <c r="B18" s="129">
        <v>9</v>
      </c>
      <c r="C18" s="130" t="s">
        <v>611</v>
      </c>
      <c r="D18" s="257"/>
      <c r="E18" s="257"/>
    </row>
    <row r="19" spans="2:5" ht="28.8" x14ac:dyDescent="0.3">
      <c r="B19" s="129" t="s">
        <v>98</v>
      </c>
      <c r="C19" s="262" t="s">
        <v>612</v>
      </c>
      <c r="D19" s="257"/>
      <c r="E19" s="257">
        <v>19416</v>
      </c>
    </row>
    <row r="20" spans="2:5" ht="14.4" x14ac:dyDescent="0.3">
      <c r="B20" s="129" t="s">
        <v>99</v>
      </c>
      <c r="C20" s="262" t="s">
        <v>613</v>
      </c>
      <c r="D20" s="257"/>
      <c r="E20" s="257"/>
    </row>
    <row r="21" spans="2:5" ht="14.4" x14ac:dyDescent="0.3">
      <c r="B21" s="129">
        <v>10</v>
      </c>
      <c r="C21" s="256" t="s">
        <v>614</v>
      </c>
      <c r="D21" s="257"/>
      <c r="E21" s="257"/>
    </row>
    <row r="22" spans="2:5" ht="28.8" x14ac:dyDescent="0.3">
      <c r="B22" s="129" t="s">
        <v>3</v>
      </c>
      <c r="C22" s="256" t="s">
        <v>615</v>
      </c>
      <c r="D22" s="257"/>
      <c r="E22" s="257"/>
    </row>
    <row r="23" spans="2:5" ht="14.4" x14ac:dyDescent="0.3">
      <c r="B23" s="129" t="s">
        <v>4</v>
      </c>
      <c r="C23" s="256" t="s">
        <v>616</v>
      </c>
      <c r="D23" s="257"/>
      <c r="E23" s="257"/>
    </row>
    <row r="24" spans="2:5" ht="14.4" x14ac:dyDescent="0.3">
      <c r="B24" s="129">
        <v>11</v>
      </c>
      <c r="C24" s="130" t="s">
        <v>617</v>
      </c>
      <c r="D24" s="257"/>
      <c r="E24" s="257"/>
    </row>
    <row r="25" spans="2:5" ht="14.4" x14ac:dyDescent="0.3">
      <c r="B25" s="129">
        <v>12</v>
      </c>
      <c r="C25" s="130" t="s">
        <v>618</v>
      </c>
      <c r="D25" s="257"/>
      <c r="E25" s="257"/>
    </row>
    <row r="26" spans="2:5" ht="18" customHeight="1" x14ac:dyDescent="0.3">
      <c r="B26" s="259">
        <v>13</v>
      </c>
      <c r="C26" s="260" t="s">
        <v>619</v>
      </c>
      <c r="D26" s="128">
        <f>SUM(D16:D25)</f>
        <v>11485</v>
      </c>
      <c r="E26" s="128">
        <f>SUM(E16:E25)</f>
        <v>19416</v>
      </c>
    </row>
    <row r="27" spans="2:5" ht="18" customHeight="1" x14ac:dyDescent="0.3">
      <c r="B27" s="521" t="s">
        <v>620</v>
      </c>
      <c r="C27" s="521"/>
      <c r="D27" s="521"/>
      <c r="E27" s="521"/>
    </row>
    <row r="28" spans="2:5" ht="28.8" x14ac:dyDescent="0.3">
      <c r="B28" s="205">
        <v>14</v>
      </c>
      <c r="C28" s="130" t="s">
        <v>621</v>
      </c>
      <c r="D28" s="497">
        <v>22809</v>
      </c>
      <c r="E28" s="497">
        <v>31112</v>
      </c>
    </row>
    <row r="29" spans="2:5" ht="14.4" x14ac:dyDescent="0.3">
      <c r="B29" s="205">
        <v>15</v>
      </c>
      <c r="C29" s="130" t="s">
        <v>622</v>
      </c>
      <c r="D29" s="495">
        <v>-44.5</v>
      </c>
      <c r="E29" s="495">
        <v>-73</v>
      </c>
    </row>
    <row r="30" spans="2:5" ht="14.4" x14ac:dyDescent="0.3">
      <c r="B30" s="205">
        <v>16</v>
      </c>
      <c r="C30" s="130" t="s">
        <v>623</v>
      </c>
      <c r="D30" s="257"/>
      <c r="E30" s="257"/>
    </row>
    <row r="31" spans="2:5" ht="28.8" x14ac:dyDescent="0.3">
      <c r="B31" s="129" t="s">
        <v>100</v>
      </c>
      <c r="C31" s="130" t="s">
        <v>624</v>
      </c>
      <c r="D31" s="257"/>
      <c r="E31" s="257"/>
    </row>
    <row r="32" spans="2:5" ht="14.4" x14ac:dyDescent="0.3">
      <c r="B32" s="129">
        <v>17</v>
      </c>
      <c r="C32" s="130" t="s">
        <v>625</v>
      </c>
      <c r="D32" s="257"/>
      <c r="E32" s="257"/>
    </row>
    <row r="33" spans="2:5" ht="14.4" x14ac:dyDescent="0.3">
      <c r="B33" s="129" t="s">
        <v>101</v>
      </c>
      <c r="C33" s="130" t="s">
        <v>626</v>
      </c>
      <c r="D33" s="257"/>
      <c r="E33" s="257"/>
    </row>
    <row r="34" spans="2:5" ht="18" customHeight="1" x14ac:dyDescent="0.3">
      <c r="B34" s="259">
        <v>18</v>
      </c>
      <c r="C34" s="260" t="s">
        <v>627</v>
      </c>
      <c r="D34" s="128">
        <f>SUM(D28:D33)</f>
        <v>22764.5</v>
      </c>
      <c r="E34" s="128">
        <f>SUM(E28:E33)</f>
        <v>31039</v>
      </c>
    </row>
    <row r="35" spans="2:5" ht="18" customHeight="1" x14ac:dyDescent="0.3">
      <c r="B35" s="521" t="s">
        <v>628</v>
      </c>
      <c r="C35" s="521"/>
      <c r="D35" s="521"/>
      <c r="E35" s="521"/>
    </row>
    <row r="36" spans="2:5" ht="18" customHeight="1" x14ac:dyDescent="0.3">
      <c r="B36" s="205">
        <v>19</v>
      </c>
      <c r="C36" s="130" t="s">
        <v>629</v>
      </c>
      <c r="D36" s="257">
        <v>641452</v>
      </c>
      <c r="E36" s="257">
        <v>591762</v>
      </c>
    </row>
    <row r="37" spans="2:5" ht="18" customHeight="1" x14ac:dyDescent="0.3">
      <c r="B37" s="205">
        <v>20</v>
      </c>
      <c r="C37" s="130" t="s">
        <v>630</v>
      </c>
      <c r="D37" s="495">
        <v>-1823</v>
      </c>
      <c r="E37" s="495">
        <v>-2231</v>
      </c>
    </row>
    <row r="38" spans="2:5" ht="28.8" x14ac:dyDescent="0.3">
      <c r="B38" s="205">
        <v>21</v>
      </c>
      <c r="C38" s="130" t="s">
        <v>631</v>
      </c>
      <c r="D38" s="257"/>
      <c r="E38" s="257"/>
    </row>
    <row r="39" spans="2:5" ht="18" customHeight="1" x14ac:dyDescent="0.3">
      <c r="B39" s="263">
        <v>22</v>
      </c>
      <c r="C39" s="488" t="s">
        <v>632</v>
      </c>
      <c r="D39" s="128">
        <f>SUM(D36:D38)</f>
        <v>639629</v>
      </c>
      <c r="E39" s="128">
        <f>SUM(E36:E38)</f>
        <v>589531</v>
      </c>
    </row>
    <row r="40" spans="2:5" ht="18" customHeight="1" x14ac:dyDescent="0.3">
      <c r="B40" s="521" t="s">
        <v>633</v>
      </c>
      <c r="C40" s="521"/>
      <c r="D40" s="521"/>
      <c r="E40" s="521"/>
    </row>
    <row r="41" spans="2:5" ht="28.8" x14ac:dyDescent="0.3">
      <c r="B41" s="129" t="s">
        <v>8</v>
      </c>
      <c r="C41" s="157" t="s">
        <v>646</v>
      </c>
      <c r="D41" s="257"/>
      <c r="E41" s="257"/>
    </row>
    <row r="42" spans="2:5" ht="28.8" x14ac:dyDescent="0.3">
      <c r="B42" s="129" t="s">
        <v>102</v>
      </c>
      <c r="C42" s="130" t="s">
        <v>634</v>
      </c>
      <c r="D42" s="257"/>
      <c r="E42" s="257"/>
    </row>
    <row r="43" spans="2:5" ht="18" customHeight="1" x14ac:dyDescent="0.3">
      <c r="B43" s="265" t="s">
        <v>103</v>
      </c>
      <c r="C43" s="261" t="s">
        <v>635</v>
      </c>
      <c r="D43" s="257"/>
      <c r="E43" s="257"/>
    </row>
    <row r="44" spans="2:5" ht="18" customHeight="1" x14ac:dyDescent="0.3">
      <c r="B44" s="265" t="s">
        <v>104</v>
      </c>
      <c r="C44" s="261" t="s">
        <v>636</v>
      </c>
      <c r="D44" s="257"/>
      <c r="E44" s="257"/>
    </row>
    <row r="45" spans="2:5" ht="18" customHeight="1" x14ac:dyDescent="0.3">
      <c r="B45" s="265" t="s">
        <v>105</v>
      </c>
      <c r="C45" s="266" t="s">
        <v>637</v>
      </c>
      <c r="D45" s="257"/>
      <c r="E45" s="257"/>
    </row>
    <row r="46" spans="2:5" ht="18" customHeight="1" x14ac:dyDescent="0.3">
      <c r="B46" s="265" t="s">
        <v>106</v>
      </c>
      <c r="C46" s="261" t="s">
        <v>638</v>
      </c>
      <c r="D46" s="257"/>
      <c r="E46" s="257"/>
    </row>
    <row r="47" spans="2:5" ht="18" customHeight="1" x14ac:dyDescent="0.3">
      <c r="B47" s="265" t="s">
        <v>107</v>
      </c>
      <c r="C47" s="261" t="s">
        <v>639</v>
      </c>
      <c r="D47" s="257"/>
      <c r="E47" s="257"/>
    </row>
    <row r="48" spans="2:5" ht="18" customHeight="1" x14ac:dyDescent="0.3">
      <c r="B48" s="265" t="s">
        <v>108</v>
      </c>
      <c r="C48" s="261" t="s">
        <v>640</v>
      </c>
      <c r="D48" s="257"/>
      <c r="E48" s="257"/>
    </row>
    <row r="49" spans="2:5" ht="18" customHeight="1" x14ac:dyDescent="0.3">
      <c r="B49" s="265" t="s">
        <v>109</v>
      </c>
      <c r="C49" s="261" t="s">
        <v>641</v>
      </c>
      <c r="D49" s="257"/>
      <c r="E49" s="257"/>
    </row>
    <row r="50" spans="2:5" ht="18" customHeight="1" x14ac:dyDescent="0.3">
      <c r="B50" s="265" t="s">
        <v>110</v>
      </c>
      <c r="C50" s="261" t="s">
        <v>642</v>
      </c>
      <c r="D50" s="257"/>
      <c r="E50" s="257"/>
    </row>
    <row r="51" spans="2:5" ht="18" customHeight="1" x14ac:dyDescent="0.3">
      <c r="B51" s="265" t="s">
        <v>111</v>
      </c>
      <c r="C51" s="261" t="s">
        <v>643</v>
      </c>
      <c r="D51" s="257"/>
      <c r="E51" s="257"/>
    </row>
    <row r="52" spans="2:5" ht="18" customHeight="1" x14ac:dyDescent="0.3">
      <c r="B52" s="265" t="s">
        <v>112</v>
      </c>
      <c r="C52" s="261" t="s">
        <v>644</v>
      </c>
      <c r="D52" s="257"/>
      <c r="E52" s="257"/>
    </row>
    <row r="53" spans="2:5" ht="18" customHeight="1" x14ac:dyDescent="0.3">
      <c r="B53" s="116" t="s">
        <v>113</v>
      </c>
      <c r="C53" s="264" t="s">
        <v>645</v>
      </c>
      <c r="D53" s="124"/>
      <c r="E53" s="124"/>
    </row>
    <row r="54" spans="2:5" ht="18" customHeight="1" x14ac:dyDescent="0.3">
      <c r="B54" s="521" t="s">
        <v>647</v>
      </c>
      <c r="C54" s="521"/>
      <c r="D54" s="521"/>
      <c r="E54" s="521"/>
    </row>
    <row r="55" spans="2:5" ht="18" customHeight="1" x14ac:dyDescent="0.3">
      <c r="B55" s="267">
        <v>23</v>
      </c>
      <c r="C55" s="268" t="s">
        <v>492</v>
      </c>
      <c r="D55" s="269">
        <v>572483.96799999999</v>
      </c>
      <c r="E55" s="269">
        <v>586272.92099999997</v>
      </c>
    </row>
    <row r="56" spans="2:5" ht="18" customHeight="1" x14ac:dyDescent="0.3">
      <c r="B56" s="259">
        <v>24</v>
      </c>
      <c r="C56" s="260" t="s">
        <v>350</v>
      </c>
      <c r="D56" s="128">
        <f>D14+D26+D34+D39+D53</f>
        <v>6309474.568</v>
      </c>
      <c r="E56" s="128">
        <f>E14+E26+E34+E39+E53</f>
        <v>6138901.9210000001</v>
      </c>
    </row>
    <row r="57" spans="2:5" ht="18" customHeight="1" x14ac:dyDescent="0.3">
      <c r="B57" s="521" t="s">
        <v>349</v>
      </c>
      <c r="C57" s="521"/>
      <c r="D57" s="521"/>
      <c r="E57" s="521"/>
    </row>
    <row r="58" spans="2:5" ht="18" customHeight="1" x14ac:dyDescent="0.3">
      <c r="B58" s="205">
        <v>25</v>
      </c>
      <c r="C58" s="270" t="s">
        <v>351</v>
      </c>
      <c r="D58" s="271">
        <f>D55/D56</f>
        <v>9.0734016252872862E-2</v>
      </c>
      <c r="E58" s="271">
        <f>E55/E56</f>
        <v>9.5501268556592078E-2</v>
      </c>
    </row>
    <row r="59" spans="2:5" ht="28.8" x14ac:dyDescent="0.3">
      <c r="B59" s="129" t="s">
        <v>114</v>
      </c>
      <c r="C59" s="130" t="s">
        <v>648</v>
      </c>
      <c r="D59" s="271">
        <f>D55/(D56-D43-D44)</f>
        <v>9.0734016252872862E-2</v>
      </c>
      <c r="E59" s="271">
        <f>E55/(E56-E43-E44)</f>
        <v>9.5501268556592078E-2</v>
      </c>
    </row>
    <row r="60" spans="2:5" ht="28.8" x14ac:dyDescent="0.3">
      <c r="B60" s="129" t="s">
        <v>115</v>
      </c>
      <c r="C60" s="130" t="s">
        <v>649</v>
      </c>
      <c r="D60" s="271">
        <f>(D55+'EU LR1 - LRSum'!D9)/D56</f>
        <v>9.0734016252872862E-2</v>
      </c>
      <c r="E60" s="271">
        <v>9.9378488815720284E-2</v>
      </c>
    </row>
    <row r="61" spans="2:5" ht="14.4" x14ac:dyDescent="0.3">
      <c r="B61" s="129">
        <v>26</v>
      </c>
      <c r="C61" s="130" t="s">
        <v>650</v>
      </c>
      <c r="D61" s="271">
        <v>0.03</v>
      </c>
      <c r="E61" s="271">
        <v>0.03</v>
      </c>
    </row>
    <row r="62" spans="2:5" ht="18" customHeight="1" x14ac:dyDescent="0.3">
      <c r="B62" s="129" t="s">
        <v>116</v>
      </c>
      <c r="C62" s="130" t="s">
        <v>353</v>
      </c>
      <c r="D62" s="271">
        <v>0</v>
      </c>
      <c r="E62" s="271">
        <v>0</v>
      </c>
    </row>
    <row r="63" spans="2:5" ht="18" customHeight="1" x14ac:dyDescent="0.3">
      <c r="B63" s="129" t="s">
        <v>117</v>
      </c>
      <c r="C63" s="130" t="s">
        <v>651</v>
      </c>
      <c r="D63" s="271">
        <v>0</v>
      </c>
      <c r="E63" s="271">
        <v>0</v>
      </c>
    </row>
    <row r="64" spans="2:5" ht="18" customHeight="1" x14ac:dyDescent="0.3">
      <c r="B64" s="129">
        <v>27</v>
      </c>
      <c r="C64" s="130" t="s">
        <v>356</v>
      </c>
      <c r="D64" s="271">
        <v>0</v>
      </c>
      <c r="E64" s="271">
        <v>0</v>
      </c>
    </row>
    <row r="65" spans="2:13" ht="18" customHeight="1" x14ac:dyDescent="0.3">
      <c r="B65" s="129" t="s">
        <v>118</v>
      </c>
      <c r="C65" s="130" t="s">
        <v>357</v>
      </c>
      <c r="D65" s="271">
        <f>SUM(D61:D62,D64)</f>
        <v>0.03</v>
      </c>
      <c r="E65" s="271">
        <v>0.03</v>
      </c>
    </row>
    <row r="66" spans="2:13" ht="18" customHeight="1" x14ac:dyDescent="0.3">
      <c r="B66" s="521" t="s">
        <v>652</v>
      </c>
      <c r="C66" s="521"/>
      <c r="D66" s="521"/>
      <c r="E66" s="521"/>
    </row>
    <row r="67" spans="2:13" ht="18" customHeight="1" x14ac:dyDescent="0.3">
      <c r="B67" s="129" t="s">
        <v>119</v>
      </c>
      <c r="C67" s="130" t="s">
        <v>653</v>
      </c>
      <c r="D67" s="264"/>
      <c r="E67" s="272"/>
      <c r="M67" s="60"/>
    </row>
    <row r="68" spans="2:13" ht="18" customHeight="1" x14ac:dyDescent="0.3">
      <c r="B68" s="521" t="s">
        <v>654</v>
      </c>
      <c r="C68" s="521"/>
      <c r="D68" s="521"/>
      <c r="E68" s="521"/>
    </row>
    <row r="69" spans="2:13" ht="28.8" x14ac:dyDescent="0.3">
      <c r="B69" s="129">
        <v>28</v>
      </c>
      <c r="C69" s="130" t="s">
        <v>655</v>
      </c>
      <c r="D69" s="257"/>
      <c r="E69" s="257"/>
      <c r="M69" s="57"/>
    </row>
    <row r="70" spans="2:13" ht="28.8" x14ac:dyDescent="0.3">
      <c r="B70" s="129">
        <v>29</v>
      </c>
      <c r="C70" s="130" t="s">
        <v>656</v>
      </c>
      <c r="D70" s="257"/>
      <c r="E70" s="257"/>
      <c r="M70" s="57"/>
    </row>
    <row r="71" spans="2:13" ht="57.6" x14ac:dyDescent="0.3">
      <c r="B71" s="129">
        <v>30</v>
      </c>
      <c r="C71" s="130" t="s">
        <v>657</v>
      </c>
      <c r="D71" s="257"/>
      <c r="E71" s="257"/>
      <c r="M71" s="60"/>
    </row>
    <row r="72" spans="2:13" ht="57.6" x14ac:dyDescent="0.3">
      <c r="B72" s="129" t="s">
        <v>120</v>
      </c>
      <c r="C72" s="130" t="s">
        <v>658</v>
      </c>
      <c r="D72" s="257"/>
      <c r="E72" s="257"/>
      <c r="M72" s="60"/>
    </row>
    <row r="73" spans="2:13" ht="57.6" x14ac:dyDescent="0.3">
      <c r="B73" s="129">
        <v>31</v>
      </c>
      <c r="C73" s="130" t="s">
        <v>659</v>
      </c>
      <c r="D73" s="271"/>
      <c r="E73" s="271"/>
      <c r="M73" s="57"/>
    </row>
    <row r="74" spans="2:13" ht="57.6" x14ac:dyDescent="0.3">
      <c r="B74" s="129" t="s">
        <v>121</v>
      </c>
      <c r="C74" s="130" t="s">
        <v>660</v>
      </c>
      <c r="D74" s="271"/>
      <c r="E74" s="271"/>
      <c r="M74" s="57"/>
    </row>
  </sheetData>
  <mergeCells count="11">
    <mergeCell ref="B40:E40"/>
    <mergeCell ref="B54:E54"/>
    <mergeCell ref="B57:E57"/>
    <mergeCell ref="B66:E66"/>
    <mergeCell ref="B68:E68"/>
    <mergeCell ref="B35:E35"/>
    <mergeCell ref="D4:E4"/>
    <mergeCell ref="B5:C6"/>
    <mergeCell ref="B7:E7"/>
    <mergeCell ref="B15:E15"/>
    <mergeCell ref="B27:E27"/>
  </mergeCells>
  <hyperlinks>
    <hyperlink ref="B2" location="Summary!B14" display="Template EU LR2 - LRCom: Leverage ratio common disclosure" xr:uid="{18966544-FEDB-4761-9395-DB31354DC2B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F9CD2-588A-4EF0-ACF4-A47BCD47B975}">
  <sheetPr>
    <tabColor rgb="FF575783"/>
  </sheetPr>
  <dimension ref="B2:D17"/>
  <sheetViews>
    <sheetView workbookViewId="0">
      <selection activeCell="A2" sqref="A2:XFD2"/>
    </sheetView>
  </sheetViews>
  <sheetFormatPr defaultColWidth="9.33203125" defaultRowHeight="14.4" x14ac:dyDescent="0.3"/>
  <cols>
    <col min="1" max="1" width="3.21875" style="21" customWidth="1"/>
    <col min="2" max="2" width="9.33203125" style="21"/>
    <col min="3" max="3" width="51.44140625" style="21" customWidth="1"/>
    <col min="4" max="4" width="37" style="21" bestFit="1" customWidth="1"/>
    <col min="5" max="16384" width="9.33203125" style="21"/>
  </cols>
  <sheetData>
    <row r="2" spans="2:4" ht="21" x14ac:dyDescent="0.4">
      <c r="B2" s="22" t="s">
        <v>661</v>
      </c>
    </row>
    <row r="3" spans="2:4" ht="14.4" customHeight="1" x14ac:dyDescent="0.3">
      <c r="B3" s="33"/>
      <c r="C3" s="33"/>
      <c r="D3" s="33"/>
    </row>
    <row r="4" spans="2:4" x14ac:dyDescent="0.3">
      <c r="B4" s="30"/>
      <c r="C4" s="30"/>
      <c r="D4" s="61" t="s">
        <v>21</v>
      </c>
    </row>
    <row r="5" spans="2:4" x14ac:dyDescent="0.3">
      <c r="B5" s="30"/>
      <c r="C5" s="30" t="s">
        <v>1251</v>
      </c>
      <c r="D5" s="62" t="s">
        <v>598</v>
      </c>
    </row>
    <row r="6" spans="2:4" ht="28.8" x14ac:dyDescent="0.3">
      <c r="B6" s="251" t="s">
        <v>122</v>
      </c>
      <c r="C6" s="251" t="s">
        <v>662</v>
      </c>
      <c r="D6" s="252">
        <f>SUM(D7:D8)</f>
        <v>5662545.5</v>
      </c>
    </row>
    <row r="7" spans="2:4" x14ac:dyDescent="0.3">
      <c r="B7" s="165" t="s">
        <v>123</v>
      </c>
      <c r="C7" s="253" t="s">
        <v>663</v>
      </c>
      <c r="D7" s="254"/>
    </row>
    <row r="8" spans="2:4" x14ac:dyDescent="0.3">
      <c r="B8" s="165" t="s">
        <v>124</v>
      </c>
      <c r="C8" s="253" t="s">
        <v>664</v>
      </c>
      <c r="D8" s="255">
        <f>SUM(D9:D17)</f>
        <v>5662545.5</v>
      </c>
    </row>
    <row r="9" spans="2:4" x14ac:dyDescent="0.3">
      <c r="B9" s="165" t="s">
        <v>125</v>
      </c>
      <c r="C9" s="253" t="s">
        <v>665</v>
      </c>
      <c r="D9" s="254"/>
    </row>
    <row r="10" spans="2:4" x14ac:dyDescent="0.3">
      <c r="B10" s="165" t="s">
        <v>126</v>
      </c>
      <c r="C10" s="253" t="s">
        <v>666</v>
      </c>
      <c r="D10" s="254">
        <v>1821442.5</v>
      </c>
    </row>
    <row r="11" spans="2:4" ht="28.8" x14ac:dyDescent="0.3">
      <c r="B11" s="165" t="s">
        <v>127</v>
      </c>
      <c r="C11" s="256" t="s">
        <v>667</v>
      </c>
      <c r="D11" s="254"/>
    </row>
    <row r="12" spans="2:4" x14ac:dyDescent="0.3">
      <c r="B12" s="165" t="s">
        <v>128</v>
      </c>
      <c r="C12" s="253" t="s">
        <v>668</v>
      </c>
      <c r="D12" s="254">
        <v>31467</v>
      </c>
    </row>
    <row r="13" spans="2:4" x14ac:dyDescent="0.3">
      <c r="B13" s="165" t="s">
        <v>129</v>
      </c>
      <c r="C13" s="253" t="s">
        <v>669</v>
      </c>
      <c r="D13" s="254">
        <v>2667513.5</v>
      </c>
    </row>
    <row r="14" spans="2:4" x14ac:dyDescent="0.3">
      <c r="B14" s="165" t="s">
        <v>130</v>
      </c>
      <c r="C14" s="253" t="s">
        <v>670</v>
      </c>
      <c r="D14" s="254">
        <v>528893</v>
      </c>
    </row>
    <row r="15" spans="2:4" x14ac:dyDescent="0.3">
      <c r="B15" s="165" t="s">
        <v>131</v>
      </c>
      <c r="C15" s="256" t="s">
        <v>671</v>
      </c>
      <c r="D15" s="254">
        <v>297448.5</v>
      </c>
    </row>
    <row r="16" spans="2:4" x14ac:dyDescent="0.3">
      <c r="B16" s="165" t="s">
        <v>132</v>
      </c>
      <c r="C16" s="253" t="s">
        <v>672</v>
      </c>
      <c r="D16" s="254">
        <v>62032</v>
      </c>
    </row>
    <row r="17" spans="2:4" ht="28.8" x14ac:dyDescent="0.3">
      <c r="B17" s="165" t="s">
        <v>133</v>
      </c>
      <c r="C17" s="253" t="s">
        <v>673</v>
      </c>
      <c r="D17" s="254">
        <v>253749</v>
      </c>
    </row>
  </sheetData>
  <hyperlinks>
    <hyperlink ref="B2:D3" location="Santrauka!B21" display="EU LR3 - LRSpl forma. Balansinių pozicijų (išskyrus išvestines finansines priemones, VPĮFS ir pozicijas, kurioms taikoma išimtis) suskirstymas" xr:uid="{5D88588A-5F79-4DFC-8536-8E68B590561D}"/>
    <hyperlink ref="B2" location="Summary!B15" display="Template EU LR3 - LRSpl: Split-up of on balance sheet exposures (excluding derivatives, SFTs and exempted exposures)" xr:uid="{3FCB8B1D-AFE2-4467-B3FA-DAEC6E1C9E2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98F9D-F742-4E73-9788-AFAF2F11EEBA}">
  <sheetPr>
    <tabColor rgb="FF575783"/>
  </sheetPr>
  <dimension ref="A2:N49"/>
  <sheetViews>
    <sheetView workbookViewId="0">
      <selection activeCell="B2" sqref="B2"/>
    </sheetView>
  </sheetViews>
  <sheetFormatPr defaultColWidth="9.33203125" defaultRowHeight="14.4" x14ac:dyDescent="0.3"/>
  <cols>
    <col min="1" max="1" width="6.44140625" style="21" customWidth="1"/>
    <col min="2" max="2" width="10.33203125" style="21" customWidth="1"/>
    <col min="3" max="3" width="64.33203125" style="21" customWidth="1"/>
    <col min="4" max="11" width="10.109375" style="21" bestFit="1" customWidth="1"/>
    <col min="12" max="16384" width="9.33203125" style="21"/>
  </cols>
  <sheetData>
    <row r="2" spans="1:11" ht="21" x14ac:dyDescent="0.4">
      <c r="B2" s="22" t="s">
        <v>679</v>
      </c>
    </row>
    <row r="3" spans="1:11" ht="15.6" x14ac:dyDescent="0.3">
      <c r="A3" s="65"/>
    </row>
    <row r="4" spans="1:11" ht="15.6" x14ac:dyDescent="0.3">
      <c r="A4" s="65"/>
      <c r="C4" s="23" t="s">
        <v>680</v>
      </c>
    </row>
    <row r="5" spans="1:11" ht="15.6" x14ac:dyDescent="0.3">
      <c r="A5" s="65"/>
      <c r="C5" s="23"/>
    </row>
    <row r="6" spans="1:11" x14ac:dyDescent="0.3">
      <c r="B6" s="29"/>
      <c r="C6" s="30"/>
      <c r="D6" s="63" t="s">
        <v>21</v>
      </c>
      <c r="E6" s="63" t="s">
        <v>23</v>
      </c>
      <c r="F6" s="63" t="s">
        <v>24</v>
      </c>
      <c r="G6" s="63" t="s">
        <v>25</v>
      </c>
      <c r="H6" s="63" t="s">
        <v>26</v>
      </c>
      <c r="I6" s="63" t="s">
        <v>27</v>
      </c>
      <c r="J6" s="63" t="s">
        <v>180</v>
      </c>
      <c r="K6" s="63" t="s">
        <v>181</v>
      </c>
    </row>
    <row r="7" spans="1:11" x14ac:dyDescent="0.3">
      <c r="B7" s="30"/>
      <c r="C7" s="30" t="s">
        <v>1251</v>
      </c>
      <c r="D7" s="514" t="s">
        <v>681</v>
      </c>
      <c r="E7" s="514"/>
      <c r="F7" s="514"/>
      <c r="G7" s="514"/>
      <c r="H7" s="514" t="s">
        <v>682</v>
      </c>
      <c r="I7" s="514"/>
      <c r="J7" s="514"/>
      <c r="K7" s="514"/>
    </row>
    <row r="8" spans="1:11" x14ac:dyDescent="0.3">
      <c r="B8" s="30" t="s">
        <v>225</v>
      </c>
      <c r="C8" s="66" t="s">
        <v>1259</v>
      </c>
      <c r="D8" s="18" t="s">
        <v>1260</v>
      </c>
      <c r="E8" s="18" t="s">
        <v>1261</v>
      </c>
      <c r="F8" s="18" t="s">
        <v>683</v>
      </c>
      <c r="G8" s="18" t="s">
        <v>684</v>
      </c>
      <c r="H8" s="18" t="s">
        <v>1260</v>
      </c>
      <c r="I8" s="18" t="s">
        <v>1261</v>
      </c>
      <c r="J8" s="18" t="s">
        <v>683</v>
      </c>
      <c r="K8" s="18" t="s">
        <v>684</v>
      </c>
    </row>
    <row r="9" spans="1:11" x14ac:dyDescent="0.3">
      <c r="B9" s="30" t="s">
        <v>226</v>
      </c>
      <c r="C9" s="66" t="s">
        <v>685</v>
      </c>
      <c r="D9" s="66">
        <v>12</v>
      </c>
      <c r="E9" s="66">
        <v>12</v>
      </c>
      <c r="F9" s="66">
        <v>12</v>
      </c>
      <c r="G9" s="66">
        <v>12</v>
      </c>
      <c r="H9" s="66">
        <v>12</v>
      </c>
      <c r="I9" s="66">
        <v>12</v>
      </c>
      <c r="J9" s="66">
        <v>12</v>
      </c>
      <c r="K9" s="66">
        <v>12</v>
      </c>
    </row>
    <row r="10" spans="1:11" ht="15" customHeight="1" x14ac:dyDescent="0.3">
      <c r="B10" s="527" t="s">
        <v>686</v>
      </c>
      <c r="C10" s="527"/>
      <c r="D10" s="527"/>
      <c r="E10" s="527"/>
      <c r="F10" s="527"/>
      <c r="G10" s="527"/>
      <c r="H10" s="527"/>
      <c r="I10" s="527"/>
      <c r="J10" s="527"/>
      <c r="K10" s="527"/>
    </row>
    <row r="11" spans="1:11" x14ac:dyDescent="0.3">
      <c r="B11" s="164">
        <v>1</v>
      </c>
      <c r="C11" s="165" t="s">
        <v>687</v>
      </c>
      <c r="D11" s="525"/>
      <c r="E11" s="525"/>
      <c r="F11" s="525"/>
      <c r="G11" s="525"/>
      <c r="H11" s="242">
        <v>1780647.5</v>
      </c>
      <c r="I11" s="242">
        <v>1619540.1666666667</v>
      </c>
      <c r="J11" s="242">
        <v>1445252.8333333333</v>
      </c>
      <c r="K11" s="242">
        <v>1222486.5833333333</v>
      </c>
    </row>
    <row r="12" spans="1:11" ht="15" customHeight="1" x14ac:dyDescent="0.3">
      <c r="B12" s="527" t="s">
        <v>688</v>
      </c>
      <c r="C12" s="527"/>
      <c r="D12" s="527"/>
      <c r="E12" s="527"/>
      <c r="F12" s="527"/>
      <c r="G12" s="527"/>
      <c r="H12" s="527"/>
      <c r="I12" s="527"/>
      <c r="J12" s="527"/>
      <c r="K12" s="527"/>
    </row>
    <row r="13" spans="1:11" x14ac:dyDescent="0.3">
      <c r="B13" s="164">
        <v>2</v>
      </c>
      <c r="C13" s="165" t="s">
        <v>689</v>
      </c>
      <c r="D13" s="242">
        <v>2659259.4166666665</v>
      </c>
      <c r="E13" s="242">
        <v>2598766.0833333335</v>
      </c>
      <c r="F13" s="242">
        <v>2543920.5</v>
      </c>
      <c r="G13" s="242">
        <v>2537394.5833333335</v>
      </c>
      <c r="H13" s="242">
        <v>178123.125</v>
      </c>
      <c r="I13" s="242">
        <v>173311.26666666669</v>
      </c>
      <c r="J13" s="242">
        <v>170754.54166666666</v>
      </c>
      <c r="K13" s="242">
        <v>178750.42328333334</v>
      </c>
    </row>
    <row r="14" spans="1:11" x14ac:dyDescent="0.3">
      <c r="B14" s="164">
        <v>3</v>
      </c>
      <c r="C14" s="243" t="s">
        <v>690</v>
      </c>
      <c r="D14" s="242">
        <v>1072667.9166666667</v>
      </c>
      <c r="E14" s="242">
        <v>1029220.3333333334</v>
      </c>
      <c r="F14" s="242">
        <v>987625.66666666663</v>
      </c>
      <c r="G14" s="242">
        <v>998539.83333333337</v>
      </c>
      <c r="H14" s="242">
        <v>53633.416666666664</v>
      </c>
      <c r="I14" s="242">
        <v>51461.037500000006</v>
      </c>
      <c r="J14" s="242">
        <v>49381.304166666669</v>
      </c>
      <c r="K14" s="242">
        <v>49926.991666666669</v>
      </c>
    </row>
    <row r="15" spans="1:11" x14ac:dyDescent="0.3">
      <c r="B15" s="164">
        <v>4</v>
      </c>
      <c r="C15" s="243" t="s">
        <v>691</v>
      </c>
      <c r="D15" s="242">
        <v>940578.25</v>
      </c>
      <c r="E15" s="242">
        <v>935715.5</v>
      </c>
      <c r="F15" s="242">
        <v>930378.91666666663</v>
      </c>
      <c r="G15" s="242">
        <v>882654.08333333337</v>
      </c>
      <c r="H15" s="242">
        <v>119967.12500000001</v>
      </c>
      <c r="I15" s="242">
        <v>119005.56250000001</v>
      </c>
      <c r="J15" s="242">
        <v>118189.65416666669</v>
      </c>
      <c r="K15" s="242">
        <v>110818.26495000003</v>
      </c>
    </row>
    <row r="16" spans="1:11" x14ac:dyDescent="0.3">
      <c r="B16" s="164">
        <v>5</v>
      </c>
      <c r="C16" s="165" t="s">
        <v>692</v>
      </c>
      <c r="D16" s="242">
        <v>1393781.1666666667</v>
      </c>
      <c r="E16" s="242">
        <v>1298699.3333333333</v>
      </c>
      <c r="F16" s="242">
        <v>1228882.1666666667</v>
      </c>
      <c r="G16" s="242">
        <v>1061934.75</v>
      </c>
      <c r="H16" s="242">
        <v>615969.5458333334</v>
      </c>
      <c r="I16" s="242">
        <v>579077.58750000002</v>
      </c>
      <c r="J16" s="242">
        <v>558121.6166666667</v>
      </c>
      <c r="K16" s="242">
        <v>484827.58333333331</v>
      </c>
    </row>
    <row r="17" spans="2:11" ht="28.8" x14ac:dyDescent="0.3">
      <c r="B17" s="164">
        <v>6</v>
      </c>
      <c r="C17" s="243" t="s">
        <v>693</v>
      </c>
      <c r="D17" s="242">
        <v>12659.916666666666</v>
      </c>
      <c r="E17" s="242">
        <v>2944.4166666666665</v>
      </c>
      <c r="F17" s="242">
        <v>0</v>
      </c>
      <c r="G17" s="242">
        <v>0</v>
      </c>
      <c r="H17" s="242">
        <v>2460.2291666666665</v>
      </c>
      <c r="I17" s="242">
        <v>571.6875</v>
      </c>
      <c r="J17" s="242">
        <v>0</v>
      </c>
      <c r="K17" s="242">
        <v>0</v>
      </c>
    </row>
    <row r="18" spans="2:11" x14ac:dyDescent="0.3">
      <c r="B18" s="164">
        <v>7</v>
      </c>
      <c r="C18" s="243" t="s">
        <v>694</v>
      </c>
      <c r="D18" s="242">
        <v>1377785.8333333333</v>
      </c>
      <c r="E18" s="242">
        <v>1293279</v>
      </c>
      <c r="F18" s="242">
        <v>1224705.3333333333</v>
      </c>
      <c r="G18" s="242">
        <v>1059011.25</v>
      </c>
      <c r="H18" s="242">
        <v>610173.9</v>
      </c>
      <c r="I18" s="242">
        <v>576029.9833333334</v>
      </c>
      <c r="J18" s="242">
        <v>553944.78333333333</v>
      </c>
      <c r="K18" s="242">
        <v>481904.08333333331</v>
      </c>
    </row>
    <row r="19" spans="2:11" x14ac:dyDescent="0.3">
      <c r="B19" s="164">
        <v>8</v>
      </c>
      <c r="C19" s="243" t="s">
        <v>695</v>
      </c>
      <c r="D19" s="242">
        <v>3335.4166666666665</v>
      </c>
      <c r="E19" s="242">
        <v>2475.9166666666665</v>
      </c>
      <c r="F19" s="242">
        <v>4176.833333333333</v>
      </c>
      <c r="G19" s="242">
        <v>2923.5</v>
      </c>
      <c r="H19" s="242">
        <v>3335.4166666666665</v>
      </c>
      <c r="I19" s="242">
        <v>2475.9166666666665</v>
      </c>
      <c r="J19" s="242">
        <v>4176.833333333333</v>
      </c>
      <c r="K19" s="242">
        <v>2923.5</v>
      </c>
    </row>
    <row r="20" spans="2:11" x14ac:dyDescent="0.3">
      <c r="B20" s="164">
        <v>9</v>
      </c>
      <c r="C20" s="243" t="s">
        <v>696</v>
      </c>
      <c r="D20" s="525"/>
      <c r="E20" s="525"/>
      <c r="F20" s="525"/>
      <c r="G20" s="525"/>
      <c r="H20" s="244"/>
      <c r="I20" s="244"/>
      <c r="J20" s="244"/>
      <c r="K20" s="244"/>
    </row>
    <row r="21" spans="2:11" x14ac:dyDescent="0.3">
      <c r="B21" s="164">
        <v>10</v>
      </c>
      <c r="C21" s="165" t="s">
        <v>697</v>
      </c>
      <c r="D21" s="242">
        <v>461495</v>
      </c>
      <c r="E21" s="242">
        <v>451137.41666666669</v>
      </c>
      <c r="F21" s="242">
        <v>434719.33333333331</v>
      </c>
      <c r="G21" s="242">
        <v>412740.33333333331</v>
      </c>
      <c r="H21" s="242">
        <v>103899.03333333334</v>
      </c>
      <c r="I21" s="242">
        <v>100805.80000000003</v>
      </c>
      <c r="J21" s="242">
        <v>103201.91666666669</v>
      </c>
      <c r="K21" s="242">
        <v>92870.204166666677</v>
      </c>
    </row>
    <row r="22" spans="2:11" x14ac:dyDescent="0.3">
      <c r="B22" s="164">
        <v>11</v>
      </c>
      <c r="C22" s="243" t="s">
        <v>698</v>
      </c>
      <c r="D22" s="242">
        <v>48298.166666666664</v>
      </c>
      <c r="E22" s="242">
        <v>47503.416666666664</v>
      </c>
      <c r="F22" s="242">
        <v>50105.166666666664</v>
      </c>
      <c r="G22" s="242">
        <v>43332.916666666664</v>
      </c>
      <c r="H22" s="242">
        <v>48298.166666666664</v>
      </c>
      <c r="I22" s="242">
        <v>47503.416666666664</v>
      </c>
      <c r="J22" s="242">
        <v>50105.166666666664</v>
      </c>
      <c r="K22" s="242">
        <v>43332.916666666664</v>
      </c>
    </row>
    <row r="23" spans="2:11" x14ac:dyDescent="0.3">
      <c r="B23" s="164">
        <v>12</v>
      </c>
      <c r="C23" s="243" t="s">
        <v>699</v>
      </c>
      <c r="D23" s="242">
        <v>0</v>
      </c>
      <c r="E23" s="242">
        <v>0</v>
      </c>
      <c r="F23" s="242">
        <v>0</v>
      </c>
      <c r="G23" s="242">
        <v>0</v>
      </c>
      <c r="H23" s="242">
        <v>0</v>
      </c>
      <c r="I23" s="242">
        <v>0</v>
      </c>
      <c r="J23" s="242">
        <v>0</v>
      </c>
      <c r="K23" s="242">
        <v>0</v>
      </c>
    </row>
    <row r="24" spans="2:11" x14ac:dyDescent="0.3">
      <c r="B24" s="164">
        <v>13</v>
      </c>
      <c r="C24" s="243" t="s">
        <v>700</v>
      </c>
      <c r="D24" s="242">
        <v>413196.83333333331</v>
      </c>
      <c r="E24" s="242">
        <v>403634</v>
      </c>
      <c r="F24" s="242">
        <v>384614.16666666669</v>
      </c>
      <c r="G24" s="242">
        <v>369407.41666666669</v>
      </c>
      <c r="H24" s="242">
        <v>55600.866666666669</v>
      </c>
      <c r="I24" s="242">
        <v>53302.383333333331</v>
      </c>
      <c r="J24" s="242">
        <v>53096.75</v>
      </c>
      <c r="K24" s="242">
        <v>49537.287500000006</v>
      </c>
    </row>
    <row r="25" spans="2:11" x14ac:dyDescent="0.3">
      <c r="B25" s="164">
        <v>14</v>
      </c>
      <c r="C25" s="165" t="s">
        <v>701</v>
      </c>
      <c r="D25" s="242">
        <v>51219.583333333336</v>
      </c>
      <c r="E25" s="242">
        <v>52172.083333333336</v>
      </c>
      <c r="F25" s="242">
        <v>51462.833333333336</v>
      </c>
      <c r="G25" s="242">
        <v>48324.166666666664</v>
      </c>
      <c r="H25" s="242">
        <v>42797.833333333336</v>
      </c>
      <c r="I25" s="242">
        <v>43840</v>
      </c>
      <c r="J25" s="242">
        <v>42992</v>
      </c>
      <c r="K25" s="242">
        <v>41346.166666666664</v>
      </c>
    </row>
    <row r="26" spans="2:11" x14ac:dyDescent="0.3">
      <c r="B26" s="164">
        <v>15</v>
      </c>
      <c r="C26" s="165" t="s">
        <v>702</v>
      </c>
      <c r="D26" s="242">
        <v>155528.33333333334</v>
      </c>
      <c r="E26" s="242">
        <v>142655.58333333334</v>
      </c>
      <c r="F26" s="242">
        <v>137676.75</v>
      </c>
      <c r="G26" s="242">
        <v>125997.08333333333</v>
      </c>
      <c r="H26" s="242">
        <v>11561.4375</v>
      </c>
      <c r="I26" s="242">
        <v>10792.404166666667</v>
      </c>
      <c r="J26" s="242">
        <v>10467.016666666668</v>
      </c>
      <c r="K26" s="242">
        <v>9255.8375000000015</v>
      </c>
    </row>
    <row r="27" spans="2:11" x14ac:dyDescent="0.3">
      <c r="B27" s="164">
        <v>16</v>
      </c>
      <c r="C27" s="165" t="s">
        <v>703</v>
      </c>
      <c r="D27" s="525"/>
      <c r="E27" s="525"/>
      <c r="F27" s="525"/>
      <c r="G27" s="525"/>
      <c r="H27" s="242">
        <v>952350.97499999998</v>
      </c>
      <c r="I27" s="242">
        <v>907827.05833333323</v>
      </c>
      <c r="J27" s="242">
        <v>885537.09166666667</v>
      </c>
      <c r="K27" s="242">
        <v>807050.21494999994</v>
      </c>
    </row>
    <row r="28" spans="2:11" x14ac:dyDescent="0.3">
      <c r="B28" s="529" t="s">
        <v>704</v>
      </c>
      <c r="C28" s="529"/>
      <c r="D28" s="529"/>
      <c r="E28" s="529"/>
      <c r="F28" s="529"/>
      <c r="G28" s="529"/>
      <c r="H28" s="529"/>
      <c r="I28" s="529"/>
      <c r="J28" s="529"/>
      <c r="K28" s="529"/>
    </row>
    <row r="29" spans="2:11" x14ac:dyDescent="0.3">
      <c r="B29" s="164">
        <v>17</v>
      </c>
      <c r="C29" s="165" t="s">
        <v>705</v>
      </c>
      <c r="D29" s="242">
        <v>12544</v>
      </c>
      <c r="E29" s="242">
        <v>10759.166666666666</v>
      </c>
      <c r="F29" s="242">
        <v>8437.9166666666661</v>
      </c>
      <c r="G29" s="242">
        <v>6876.333333333333</v>
      </c>
      <c r="H29" s="242">
        <v>8286.9166666666661</v>
      </c>
      <c r="I29" s="242">
        <v>10759.166666666666</v>
      </c>
      <c r="J29" s="242">
        <v>8437.9166666666661</v>
      </c>
      <c r="K29" s="242">
        <v>6876.333333333333</v>
      </c>
    </row>
    <row r="30" spans="2:11" x14ac:dyDescent="0.3">
      <c r="B30" s="164">
        <v>18</v>
      </c>
      <c r="C30" s="165" t="s">
        <v>706</v>
      </c>
      <c r="D30" s="242">
        <v>80611.5</v>
      </c>
      <c r="E30" s="242">
        <v>73639.75</v>
      </c>
      <c r="F30" s="242">
        <v>71192.666666666672</v>
      </c>
      <c r="G30" s="242">
        <v>71907.666666666672</v>
      </c>
      <c r="H30" s="242">
        <v>41967.829166666663</v>
      </c>
      <c r="I30" s="242">
        <v>37451.845833333333</v>
      </c>
      <c r="J30" s="242">
        <v>37057.333333333328</v>
      </c>
      <c r="K30" s="242">
        <v>38674.529166666667</v>
      </c>
    </row>
    <row r="31" spans="2:11" x14ac:dyDescent="0.3">
      <c r="B31" s="164">
        <v>19</v>
      </c>
      <c r="C31" s="165" t="s">
        <v>707</v>
      </c>
      <c r="D31" s="242">
        <v>8857.5</v>
      </c>
      <c r="E31" s="242">
        <v>8292.5</v>
      </c>
      <c r="F31" s="242">
        <v>7223.833333333333</v>
      </c>
      <c r="G31" s="242">
        <v>6728.083333333333</v>
      </c>
      <c r="H31" s="242">
        <v>8857.5</v>
      </c>
      <c r="I31" s="242">
        <v>8292.5</v>
      </c>
      <c r="J31" s="242">
        <v>7223.833333333333</v>
      </c>
      <c r="K31" s="242">
        <v>6728.083333333333</v>
      </c>
    </row>
    <row r="32" spans="2:11" ht="43.2" x14ac:dyDescent="0.3">
      <c r="B32" s="164" t="s">
        <v>152</v>
      </c>
      <c r="C32" s="165" t="s">
        <v>708</v>
      </c>
      <c r="D32" s="525"/>
      <c r="E32" s="525"/>
      <c r="F32" s="525"/>
      <c r="G32" s="525"/>
      <c r="H32" s="242"/>
      <c r="I32" s="242"/>
      <c r="J32" s="242"/>
      <c r="K32" s="242"/>
    </row>
    <row r="33" spans="2:14" x14ac:dyDescent="0.3">
      <c r="B33" s="164" t="s">
        <v>153</v>
      </c>
      <c r="C33" s="165" t="s">
        <v>709</v>
      </c>
      <c r="D33" s="525"/>
      <c r="E33" s="525"/>
      <c r="F33" s="525"/>
      <c r="G33" s="525"/>
      <c r="H33" s="242"/>
      <c r="I33" s="242"/>
      <c r="J33" s="242"/>
      <c r="K33" s="242"/>
    </row>
    <row r="34" spans="2:14" x14ac:dyDescent="0.3">
      <c r="B34" s="167">
        <v>20</v>
      </c>
      <c r="C34" s="245" t="s">
        <v>710</v>
      </c>
      <c r="D34" s="246">
        <v>102013</v>
      </c>
      <c r="E34" s="246">
        <v>92691.416666666672</v>
      </c>
      <c r="F34" s="246">
        <v>86854.416666666672</v>
      </c>
      <c r="G34" s="246">
        <v>85512.083333333328</v>
      </c>
      <c r="H34" s="246">
        <v>59112.245833333342</v>
      </c>
      <c r="I34" s="246">
        <v>56503.512500000004</v>
      </c>
      <c r="J34" s="246">
        <v>52719.083333333336</v>
      </c>
      <c r="K34" s="246">
        <v>52278.945833333331</v>
      </c>
    </row>
    <row r="35" spans="2:14" x14ac:dyDescent="0.3">
      <c r="B35" s="164" t="s">
        <v>61</v>
      </c>
      <c r="C35" s="243" t="s">
        <v>711</v>
      </c>
      <c r="D35" s="242"/>
      <c r="E35" s="242"/>
      <c r="F35" s="242"/>
      <c r="G35" s="242"/>
      <c r="H35" s="242"/>
      <c r="I35" s="242"/>
      <c r="J35" s="242"/>
      <c r="K35" s="242"/>
    </row>
    <row r="36" spans="2:14" x14ac:dyDescent="0.3">
      <c r="B36" s="164" t="s">
        <v>62</v>
      </c>
      <c r="C36" s="243" t="s">
        <v>712</v>
      </c>
      <c r="D36" s="242"/>
      <c r="E36" s="242"/>
      <c r="F36" s="242"/>
      <c r="G36" s="242"/>
      <c r="H36" s="242"/>
      <c r="I36" s="242"/>
      <c r="J36" s="242"/>
      <c r="K36" s="242"/>
    </row>
    <row r="37" spans="2:14" x14ac:dyDescent="0.3">
      <c r="B37" s="164" t="s">
        <v>154</v>
      </c>
      <c r="C37" s="243" t="s">
        <v>713</v>
      </c>
      <c r="D37" s="242">
        <v>102013</v>
      </c>
      <c r="E37" s="242">
        <v>92691.416666666672</v>
      </c>
      <c r="F37" s="242">
        <v>86854.416666666672</v>
      </c>
      <c r="G37" s="242">
        <v>85512.083333333328</v>
      </c>
      <c r="H37" s="242">
        <v>59112.245833333342</v>
      </c>
      <c r="I37" s="242">
        <v>56503.512500000004</v>
      </c>
      <c r="J37" s="242">
        <v>52719.083333333336</v>
      </c>
      <c r="K37" s="242">
        <v>52278.945833333331</v>
      </c>
    </row>
    <row r="38" spans="2:14" x14ac:dyDescent="0.3">
      <c r="B38" s="526" t="s">
        <v>714</v>
      </c>
      <c r="C38" s="526"/>
      <c r="D38" s="526"/>
      <c r="E38" s="526"/>
      <c r="F38" s="526"/>
      <c r="G38" s="526"/>
      <c r="H38" s="526"/>
      <c r="I38" s="526"/>
      <c r="J38" s="526"/>
      <c r="K38" s="526"/>
    </row>
    <row r="39" spans="2:14" x14ac:dyDescent="0.3">
      <c r="B39" s="247" t="s">
        <v>155</v>
      </c>
      <c r="C39" s="248" t="s">
        <v>715</v>
      </c>
      <c r="D39" s="525"/>
      <c r="E39" s="525"/>
      <c r="F39" s="525"/>
      <c r="G39" s="525"/>
      <c r="H39" s="249">
        <v>1780647.5</v>
      </c>
      <c r="I39" s="249">
        <v>1619540.1666666667</v>
      </c>
      <c r="J39" s="249">
        <v>1445252.8333333333</v>
      </c>
      <c r="K39" s="249">
        <v>1222486.5833333333</v>
      </c>
    </row>
    <row r="40" spans="2:14" x14ac:dyDescent="0.3">
      <c r="B40" s="247">
        <v>22</v>
      </c>
      <c r="C40" s="248" t="s">
        <v>716</v>
      </c>
      <c r="D40" s="525"/>
      <c r="E40" s="525"/>
      <c r="F40" s="525"/>
      <c r="G40" s="525"/>
      <c r="H40" s="249">
        <v>893238.8125</v>
      </c>
      <c r="I40" s="249">
        <v>851323.62916666677</v>
      </c>
      <c r="J40" s="249">
        <v>832818.09166666679</v>
      </c>
      <c r="K40" s="249">
        <v>754771.26911666663</v>
      </c>
    </row>
    <row r="41" spans="2:14" x14ac:dyDescent="0.3">
      <c r="B41" s="247">
        <v>23</v>
      </c>
      <c r="C41" s="248" t="s">
        <v>717</v>
      </c>
      <c r="D41" s="525"/>
      <c r="E41" s="525"/>
      <c r="F41" s="525"/>
      <c r="G41" s="525"/>
      <c r="H41" s="250">
        <v>1.990196553482054</v>
      </c>
      <c r="I41" s="250">
        <v>1.890613420494641</v>
      </c>
      <c r="J41" s="250">
        <v>1.7227432931765299</v>
      </c>
      <c r="K41" s="250">
        <v>1.6488112449038403</v>
      </c>
    </row>
    <row r="43" spans="2:14" x14ac:dyDescent="0.3">
      <c r="B43" s="53"/>
    </row>
    <row r="44" spans="2:14" ht="21" x14ac:dyDescent="0.4">
      <c r="B44" s="22" t="s">
        <v>1262</v>
      </c>
    </row>
    <row r="46" spans="2:14" ht="31.2" customHeight="1" x14ac:dyDescent="0.3">
      <c r="B46" s="528" t="s">
        <v>1265</v>
      </c>
      <c r="C46" s="528"/>
      <c r="D46" s="528"/>
      <c r="E46" s="528"/>
      <c r="F46" s="528"/>
      <c r="G46" s="528"/>
      <c r="H46" s="528"/>
      <c r="I46" s="528"/>
      <c r="J46" s="528"/>
      <c r="K46" s="528"/>
      <c r="L46" s="528"/>
      <c r="M46" s="528"/>
      <c r="N46" s="528"/>
    </row>
    <row r="47" spans="2:14" ht="30.6" customHeight="1" x14ac:dyDescent="0.3">
      <c r="B47" s="528" t="s">
        <v>1266</v>
      </c>
      <c r="C47" s="528"/>
      <c r="D47" s="528"/>
      <c r="E47" s="528"/>
      <c r="F47" s="528"/>
      <c r="G47" s="528"/>
      <c r="H47" s="528"/>
      <c r="I47" s="528"/>
      <c r="J47" s="528"/>
      <c r="K47" s="528"/>
      <c r="L47" s="528"/>
      <c r="M47" s="528"/>
      <c r="N47" s="528"/>
    </row>
    <row r="48" spans="2:14" ht="31.2" customHeight="1" x14ac:dyDescent="0.3">
      <c r="B48" s="528" t="s">
        <v>1267</v>
      </c>
      <c r="C48" s="528"/>
      <c r="D48" s="528"/>
      <c r="E48" s="528"/>
      <c r="F48" s="528"/>
      <c r="G48" s="528"/>
      <c r="H48" s="528"/>
      <c r="I48" s="528"/>
      <c r="J48" s="528"/>
      <c r="K48" s="528"/>
      <c r="L48" s="528"/>
      <c r="M48" s="528"/>
      <c r="N48" s="528"/>
    </row>
    <row r="49" spans="2:14" ht="18" customHeight="1" x14ac:dyDescent="0.3">
      <c r="B49" s="528" t="s">
        <v>1268</v>
      </c>
      <c r="C49" s="528"/>
      <c r="D49" s="528"/>
      <c r="E49" s="528"/>
      <c r="F49" s="528"/>
      <c r="G49" s="528"/>
      <c r="H49" s="528"/>
      <c r="I49" s="528"/>
      <c r="J49" s="528"/>
      <c r="K49" s="528"/>
      <c r="L49" s="528"/>
      <c r="M49" s="528"/>
      <c r="N49" s="528"/>
    </row>
  </sheetData>
  <mergeCells count="18">
    <mergeCell ref="B46:N46"/>
    <mergeCell ref="B47:N47"/>
    <mergeCell ref="B48:N48"/>
    <mergeCell ref="B49:N49"/>
    <mergeCell ref="D27:G27"/>
    <mergeCell ref="B28:K28"/>
    <mergeCell ref="D32:G32"/>
    <mergeCell ref="D7:G7"/>
    <mergeCell ref="H7:K7"/>
    <mergeCell ref="B10:K10"/>
    <mergeCell ref="D11:G11"/>
    <mergeCell ref="B12:K12"/>
    <mergeCell ref="D20:G20"/>
    <mergeCell ref="B38:K38"/>
    <mergeCell ref="D39:G39"/>
    <mergeCell ref="D40:G40"/>
    <mergeCell ref="D41:G41"/>
    <mergeCell ref="D33:G33"/>
  </mergeCells>
  <hyperlinks>
    <hyperlink ref="B2" location="Summary!B17" display="Template EU LIQ1 - Quantitative information of LCR" xr:uid="{8F5ADD39-CCAC-4967-8BD3-787788946EF8}"/>
    <hyperlink ref="B44" location="Summary!B18" display="Table EU LIQB on qualitative information on LCR, which complements template EU LIQ1" xr:uid="{D8CBF2CD-7506-4004-8FED-AA5195E501B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9AED-404B-4168-9B3C-F7BE381C339A}">
  <sheetPr>
    <tabColor rgb="FF575783"/>
  </sheetPr>
  <dimension ref="A2:P44"/>
  <sheetViews>
    <sheetView workbookViewId="0">
      <selection activeCell="A2" sqref="A2:XFD2"/>
    </sheetView>
  </sheetViews>
  <sheetFormatPr defaultColWidth="9.33203125" defaultRowHeight="14.4" x14ac:dyDescent="0.3"/>
  <cols>
    <col min="1" max="1" width="3.6640625" style="21" customWidth="1"/>
    <col min="2" max="2" width="9.33203125" style="21"/>
    <col min="3" max="3" width="39.33203125" style="21" customWidth="1"/>
    <col min="4" max="4" width="13.6640625" style="21" customWidth="1"/>
    <col min="5" max="5" width="16" style="21" customWidth="1"/>
    <col min="6" max="6" width="18.33203125" style="21" customWidth="1"/>
    <col min="7" max="7" width="12.5546875" style="21" customWidth="1"/>
    <col min="8" max="8" width="17.6640625" style="21" customWidth="1"/>
    <col min="9" max="9" width="2.77734375" style="21" customWidth="1"/>
    <col min="10" max="10" width="9.33203125" style="21"/>
    <col min="11" max="11" width="39.33203125" style="21" customWidth="1"/>
    <col min="12" max="12" width="13.6640625" style="21" customWidth="1"/>
    <col min="13" max="13" width="16" style="21" customWidth="1"/>
    <col min="14" max="14" width="18.33203125" style="21" customWidth="1"/>
    <col min="15" max="15" width="12.5546875" style="21" customWidth="1"/>
    <col min="16" max="16" width="17.6640625" style="21" customWidth="1"/>
    <col min="17" max="16384" width="9.33203125" style="21"/>
  </cols>
  <sheetData>
    <row r="2" spans="1:16" ht="21" x14ac:dyDescent="0.4">
      <c r="B2" s="22" t="s">
        <v>718</v>
      </c>
    </row>
    <row r="3" spans="1:16" ht="15.6" x14ac:dyDescent="0.3">
      <c r="B3" s="67" t="s">
        <v>719</v>
      </c>
      <c r="J3" s="67"/>
    </row>
    <row r="4" spans="1:16" s="43" customFormat="1" x14ac:dyDescent="0.3"/>
    <row r="5" spans="1:16" x14ac:dyDescent="0.3">
      <c r="A5" s="30"/>
      <c r="B5" s="532"/>
      <c r="C5" s="532"/>
      <c r="D5" s="17" t="s">
        <v>21</v>
      </c>
      <c r="E5" s="17" t="s">
        <v>23</v>
      </c>
      <c r="F5" s="17" t="s">
        <v>24</v>
      </c>
      <c r="G5" s="17" t="s">
        <v>25</v>
      </c>
      <c r="H5" s="63" t="s">
        <v>26</v>
      </c>
      <c r="I5" s="51"/>
      <c r="J5" s="532"/>
      <c r="K5" s="532"/>
      <c r="L5" s="17" t="s">
        <v>21</v>
      </c>
      <c r="M5" s="17" t="s">
        <v>23</v>
      </c>
      <c r="N5" s="17" t="s">
        <v>24</v>
      </c>
      <c r="O5" s="17" t="s">
        <v>25</v>
      </c>
      <c r="P5" s="63" t="s">
        <v>26</v>
      </c>
    </row>
    <row r="6" spans="1:16" ht="14.4" customHeight="1" x14ac:dyDescent="0.3">
      <c r="A6" s="30"/>
      <c r="B6" s="533" t="s">
        <v>1269</v>
      </c>
      <c r="C6" s="532"/>
      <c r="D6" s="514" t="s">
        <v>720</v>
      </c>
      <c r="E6" s="514"/>
      <c r="F6" s="514"/>
      <c r="G6" s="514"/>
      <c r="H6" s="514" t="s">
        <v>724</v>
      </c>
      <c r="I6" s="51"/>
      <c r="J6" s="533" t="s">
        <v>1270</v>
      </c>
      <c r="K6" s="532"/>
      <c r="L6" s="514" t="s">
        <v>720</v>
      </c>
      <c r="M6" s="514"/>
      <c r="N6" s="514"/>
      <c r="O6" s="514"/>
      <c r="P6" s="514" t="s">
        <v>724</v>
      </c>
    </row>
    <row r="7" spans="1:16" x14ac:dyDescent="0.3">
      <c r="A7" s="30"/>
      <c r="B7" s="532"/>
      <c r="C7" s="532"/>
      <c r="D7" s="17" t="s">
        <v>541</v>
      </c>
      <c r="E7" s="17" t="s">
        <v>721</v>
      </c>
      <c r="F7" s="17" t="s">
        <v>722</v>
      </c>
      <c r="G7" s="17" t="s">
        <v>723</v>
      </c>
      <c r="H7" s="514"/>
      <c r="I7" s="51"/>
      <c r="J7" s="532"/>
      <c r="K7" s="532"/>
      <c r="L7" s="17" t="s">
        <v>541</v>
      </c>
      <c r="M7" s="17" t="s">
        <v>721</v>
      </c>
      <c r="N7" s="17" t="s">
        <v>722</v>
      </c>
      <c r="O7" s="17" t="s">
        <v>723</v>
      </c>
      <c r="P7" s="514"/>
    </row>
    <row r="8" spans="1:16" x14ac:dyDescent="0.3">
      <c r="A8" s="219"/>
      <c r="B8" s="220" t="s">
        <v>725</v>
      </c>
      <c r="C8" s="220"/>
      <c r="D8" s="220"/>
      <c r="E8" s="221"/>
      <c r="F8" s="220"/>
      <c r="G8" s="220"/>
      <c r="H8" s="220"/>
      <c r="J8" s="220" t="s">
        <v>725</v>
      </c>
      <c r="K8" s="220"/>
      <c r="L8" s="220"/>
      <c r="M8" s="221"/>
      <c r="N8" s="220"/>
      <c r="O8" s="220"/>
      <c r="P8" s="220"/>
    </row>
    <row r="9" spans="1:16" x14ac:dyDescent="0.3">
      <c r="A9" s="219"/>
      <c r="B9" s="222">
        <v>1</v>
      </c>
      <c r="C9" s="223" t="s">
        <v>726</v>
      </c>
      <c r="D9" s="224">
        <v>572484</v>
      </c>
      <c r="E9" s="224"/>
      <c r="F9" s="224"/>
      <c r="G9" s="225">
        <v>75336</v>
      </c>
      <c r="H9" s="225">
        <v>647820</v>
      </c>
      <c r="J9" s="222">
        <v>1</v>
      </c>
      <c r="K9" s="223" t="s">
        <v>726</v>
      </c>
      <c r="L9" s="224">
        <v>572531</v>
      </c>
      <c r="M9" s="224"/>
      <c r="N9" s="224"/>
      <c r="O9" s="225">
        <v>79371</v>
      </c>
      <c r="P9" s="225">
        <v>651902</v>
      </c>
    </row>
    <row r="10" spans="1:16" x14ac:dyDescent="0.3">
      <c r="A10" s="219"/>
      <c r="B10" s="226">
        <v>2</v>
      </c>
      <c r="C10" s="227" t="s">
        <v>727</v>
      </c>
      <c r="D10" s="228">
        <v>572484</v>
      </c>
      <c r="E10" s="228"/>
      <c r="F10" s="228"/>
      <c r="G10" s="229"/>
      <c r="H10" s="229">
        <v>572484</v>
      </c>
      <c r="J10" s="226">
        <v>2</v>
      </c>
      <c r="K10" s="227" t="s">
        <v>727</v>
      </c>
      <c r="L10" s="228">
        <v>572531</v>
      </c>
      <c r="M10" s="228"/>
      <c r="N10" s="228"/>
      <c r="O10" s="229"/>
      <c r="P10" s="229">
        <v>572531</v>
      </c>
    </row>
    <row r="11" spans="1:16" x14ac:dyDescent="0.3">
      <c r="A11" s="219"/>
      <c r="B11" s="226">
        <v>3</v>
      </c>
      <c r="C11" s="227" t="s">
        <v>728</v>
      </c>
      <c r="D11" s="230"/>
      <c r="E11" s="228"/>
      <c r="F11" s="228"/>
      <c r="G11" s="229">
        <v>75336</v>
      </c>
      <c r="H11" s="229">
        <v>75336</v>
      </c>
      <c r="J11" s="226">
        <v>3</v>
      </c>
      <c r="K11" s="227" t="s">
        <v>728</v>
      </c>
      <c r="L11" s="230"/>
      <c r="M11" s="228"/>
      <c r="N11" s="228"/>
      <c r="O11" s="229">
        <v>79371</v>
      </c>
      <c r="P11" s="229">
        <v>79371</v>
      </c>
    </row>
    <row r="12" spans="1:16" x14ac:dyDescent="0.3">
      <c r="A12" s="219"/>
      <c r="B12" s="226">
        <v>4</v>
      </c>
      <c r="C12" s="223" t="s">
        <v>729</v>
      </c>
      <c r="D12" s="230"/>
      <c r="E12" s="224">
        <v>2453331</v>
      </c>
      <c r="F12" s="224">
        <v>218711</v>
      </c>
      <c r="G12" s="224">
        <v>39836</v>
      </c>
      <c r="H12" s="224">
        <v>2510362.4000000004</v>
      </c>
      <c r="J12" s="226">
        <v>4</v>
      </c>
      <c r="K12" s="223" t="s">
        <v>729</v>
      </c>
      <c r="L12" s="230"/>
      <c r="M12" s="224">
        <v>2445674</v>
      </c>
      <c r="N12" s="224">
        <v>220194</v>
      </c>
      <c r="O12" s="224">
        <v>45952</v>
      </c>
      <c r="P12" s="224">
        <v>2508625.6500000004</v>
      </c>
    </row>
    <row r="13" spans="1:16" x14ac:dyDescent="0.3">
      <c r="A13" s="219"/>
      <c r="B13" s="226">
        <v>5</v>
      </c>
      <c r="C13" s="227" t="s">
        <v>690</v>
      </c>
      <c r="D13" s="230"/>
      <c r="E13" s="229">
        <v>1231885</v>
      </c>
      <c r="F13" s="229">
        <v>81887</v>
      </c>
      <c r="G13" s="229">
        <v>12428</v>
      </c>
      <c r="H13" s="229">
        <v>1260511.3999999999</v>
      </c>
      <c r="J13" s="226">
        <v>5</v>
      </c>
      <c r="K13" s="227" t="s">
        <v>690</v>
      </c>
      <c r="L13" s="230"/>
      <c r="M13" s="229">
        <v>1187175</v>
      </c>
      <c r="N13" s="229">
        <v>80674</v>
      </c>
      <c r="O13" s="229">
        <v>12978</v>
      </c>
      <c r="P13" s="229">
        <v>1217434.55</v>
      </c>
    </row>
    <row r="14" spans="1:16" x14ac:dyDescent="0.3">
      <c r="A14" s="219"/>
      <c r="B14" s="226">
        <v>6</v>
      </c>
      <c r="C14" s="227" t="s">
        <v>691</v>
      </c>
      <c r="D14" s="230"/>
      <c r="E14" s="229">
        <v>1221446</v>
      </c>
      <c r="F14" s="229">
        <v>136824</v>
      </c>
      <c r="G14" s="229">
        <v>27408</v>
      </c>
      <c r="H14" s="229">
        <v>1249851.0000000002</v>
      </c>
      <c r="J14" s="226">
        <v>6</v>
      </c>
      <c r="K14" s="227" t="s">
        <v>691</v>
      </c>
      <c r="L14" s="230"/>
      <c r="M14" s="229">
        <v>1258499</v>
      </c>
      <c r="N14" s="229">
        <v>139520</v>
      </c>
      <c r="O14" s="229">
        <v>32974</v>
      </c>
      <c r="P14" s="229">
        <v>1291191.1000000001</v>
      </c>
    </row>
    <row r="15" spans="1:16" x14ac:dyDescent="0.3">
      <c r="A15" s="219"/>
      <c r="B15" s="226">
        <v>7</v>
      </c>
      <c r="C15" s="223" t="s">
        <v>730</v>
      </c>
      <c r="D15" s="230"/>
      <c r="E15" s="224">
        <v>1340326</v>
      </c>
      <c r="F15" s="224">
        <v>52410</v>
      </c>
      <c r="G15" s="224">
        <v>52053</v>
      </c>
      <c r="H15" s="224">
        <v>696334.5</v>
      </c>
      <c r="J15" s="226">
        <v>7</v>
      </c>
      <c r="K15" s="223" t="s">
        <v>730</v>
      </c>
      <c r="L15" s="230"/>
      <c r="M15" s="224">
        <v>1216404</v>
      </c>
      <c r="N15" s="224">
        <v>54119</v>
      </c>
      <c r="O15" s="224">
        <v>56153</v>
      </c>
      <c r="P15" s="224">
        <v>663703.5</v>
      </c>
    </row>
    <row r="16" spans="1:16" x14ac:dyDescent="0.3">
      <c r="A16" s="219"/>
      <c r="B16" s="226">
        <v>8</v>
      </c>
      <c r="C16" s="227" t="s">
        <v>731</v>
      </c>
      <c r="D16" s="230"/>
      <c r="E16" s="229"/>
      <c r="F16" s="229"/>
      <c r="G16" s="229"/>
      <c r="H16" s="229"/>
      <c r="J16" s="226">
        <v>8</v>
      </c>
      <c r="K16" s="227" t="s">
        <v>731</v>
      </c>
      <c r="L16" s="230"/>
      <c r="M16" s="229"/>
      <c r="N16" s="229"/>
      <c r="O16" s="229"/>
      <c r="P16" s="229"/>
    </row>
    <row r="17" spans="1:16" x14ac:dyDescent="0.3">
      <c r="A17" s="219"/>
      <c r="B17" s="226">
        <v>9</v>
      </c>
      <c r="C17" s="227" t="s">
        <v>732</v>
      </c>
      <c r="D17" s="230"/>
      <c r="E17" s="229">
        <v>1340326</v>
      </c>
      <c r="F17" s="229">
        <v>52410</v>
      </c>
      <c r="G17" s="229">
        <v>52053</v>
      </c>
      <c r="H17" s="229">
        <v>696334.5</v>
      </c>
      <c r="J17" s="226">
        <v>9</v>
      </c>
      <c r="K17" s="227" t="s">
        <v>732</v>
      </c>
      <c r="L17" s="230"/>
      <c r="M17" s="229">
        <v>1216404</v>
      </c>
      <c r="N17" s="229">
        <v>54119</v>
      </c>
      <c r="O17" s="229">
        <v>56153</v>
      </c>
      <c r="P17" s="229">
        <v>663703.5</v>
      </c>
    </row>
    <row r="18" spans="1:16" x14ac:dyDescent="0.3">
      <c r="A18" s="219"/>
      <c r="B18" s="226">
        <v>10</v>
      </c>
      <c r="C18" s="223" t="s">
        <v>733</v>
      </c>
      <c r="D18" s="230"/>
      <c r="E18" s="224"/>
      <c r="F18" s="224"/>
      <c r="G18" s="224"/>
      <c r="H18" s="224"/>
      <c r="J18" s="226">
        <v>10</v>
      </c>
      <c r="K18" s="223" t="s">
        <v>733</v>
      </c>
      <c r="L18" s="230"/>
      <c r="M18" s="224"/>
      <c r="N18" s="224"/>
      <c r="O18" s="224"/>
      <c r="P18" s="224"/>
    </row>
    <row r="19" spans="1:16" x14ac:dyDescent="0.3">
      <c r="A19" s="219"/>
      <c r="B19" s="226">
        <v>11</v>
      </c>
      <c r="C19" s="223" t="s">
        <v>734</v>
      </c>
      <c r="D19" s="224">
        <v>1969</v>
      </c>
      <c r="E19" s="224">
        <v>63771</v>
      </c>
      <c r="F19" s="224">
        <v>6174</v>
      </c>
      <c r="G19" s="224">
        <v>940466</v>
      </c>
      <c r="H19" s="224">
        <v>943553</v>
      </c>
      <c r="J19" s="226">
        <v>11</v>
      </c>
      <c r="K19" s="223" t="s">
        <v>734</v>
      </c>
      <c r="L19" s="224">
        <v>1007</v>
      </c>
      <c r="M19" s="224">
        <v>88757</v>
      </c>
      <c r="N19" s="224">
        <v>3496</v>
      </c>
      <c r="O19" s="224">
        <v>928398</v>
      </c>
      <c r="P19" s="224">
        <v>930146</v>
      </c>
    </row>
    <row r="20" spans="1:16" x14ac:dyDescent="0.3">
      <c r="A20" s="219"/>
      <c r="B20" s="226">
        <v>12</v>
      </c>
      <c r="C20" s="227" t="s">
        <v>735</v>
      </c>
      <c r="D20" s="229">
        <v>1969</v>
      </c>
      <c r="E20" s="230"/>
      <c r="F20" s="230"/>
      <c r="G20" s="230"/>
      <c r="H20" s="231"/>
      <c r="J20" s="226">
        <v>12</v>
      </c>
      <c r="K20" s="227" t="s">
        <v>735</v>
      </c>
      <c r="L20" s="229">
        <v>1007</v>
      </c>
      <c r="M20" s="230"/>
      <c r="N20" s="230"/>
      <c r="O20" s="230"/>
      <c r="P20" s="231"/>
    </row>
    <row r="21" spans="1:16" ht="28.8" x14ac:dyDescent="0.3">
      <c r="A21" s="219"/>
      <c r="B21" s="226">
        <v>13</v>
      </c>
      <c r="C21" s="227" t="s">
        <v>736</v>
      </c>
      <c r="D21" s="230"/>
      <c r="E21" s="229">
        <v>63771</v>
      </c>
      <c r="F21" s="229">
        <v>6174</v>
      </c>
      <c r="G21" s="229">
        <v>940466</v>
      </c>
      <c r="H21" s="229">
        <v>943553</v>
      </c>
      <c r="J21" s="226">
        <v>13</v>
      </c>
      <c r="K21" s="227" t="s">
        <v>736</v>
      </c>
      <c r="L21" s="230"/>
      <c r="M21" s="229">
        <v>88757</v>
      </c>
      <c r="N21" s="229">
        <v>3496</v>
      </c>
      <c r="O21" s="229">
        <v>928398</v>
      </c>
      <c r="P21" s="229">
        <v>930146</v>
      </c>
    </row>
    <row r="22" spans="1:16" x14ac:dyDescent="0.3">
      <c r="A22" s="219"/>
      <c r="B22" s="221">
        <v>14</v>
      </c>
      <c r="C22" s="136" t="s">
        <v>737</v>
      </c>
      <c r="D22" s="232"/>
      <c r="E22" s="232"/>
      <c r="F22" s="232"/>
      <c r="G22" s="232"/>
      <c r="H22" s="225">
        <v>4798069.9000000004</v>
      </c>
      <c r="J22" s="221">
        <v>14</v>
      </c>
      <c r="K22" s="136" t="s">
        <v>737</v>
      </c>
      <c r="L22" s="232"/>
      <c r="M22" s="232"/>
      <c r="N22" s="232"/>
      <c r="O22" s="232"/>
      <c r="P22" s="225">
        <v>4754377.1500000004</v>
      </c>
    </row>
    <row r="23" spans="1:16" x14ac:dyDescent="0.3">
      <c r="A23" s="219"/>
      <c r="B23" s="534" t="s">
        <v>738</v>
      </c>
      <c r="C23" s="534"/>
      <c r="D23" s="534"/>
      <c r="E23" s="534"/>
      <c r="F23" s="534"/>
      <c r="G23" s="534"/>
      <c r="H23" s="534"/>
      <c r="J23" s="534" t="s">
        <v>738</v>
      </c>
      <c r="K23" s="534"/>
      <c r="L23" s="534"/>
      <c r="M23" s="534"/>
      <c r="N23" s="534"/>
      <c r="O23" s="534"/>
      <c r="P23" s="534"/>
    </row>
    <row r="24" spans="1:16" x14ac:dyDescent="0.3">
      <c r="A24" s="219"/>
      <c r="B24" s="226">
        <v>15</v>
      </c>
      <c r="C24" s="223" t="s">
        <v>687</v>
      </c>
      <c r="D24" s="233"/>
      <c r="E24" s="234"/>
      <c r="F24" s="234"/>
      <c r="G24" s="234"/>
      <c r="H24" s="224">
        <v>2895.5</v>
      </c>
      <c r="J24" s="226">
        <v>15</v>
      </c>
      <c r="K24" s="223" t="s">
        <v>687</v>
      </c>
      <c r="L24" s="233"/>
      <c r="M24" s="234"/>
      <c r="N24" s="234"/>
      <c r="O24" s="234"/>
      <c r="P24" s="224">
        <v>4113</v>
      </c>
    </row>
    <row r="25" spans="1:16" ht="28.8" x14ac:dyDescent="0.3">
      <c r="A25" s="219"/>
      <c r="B25" s="226" t="s">
        <v>156</v>
      </c>
      <c r="C25" s="223" t="s">
        <v>739</v>
      </c>
      <c r="D25" s="235"/>
      <c r="E25" s="224"/>
      <c r="F25" s="224"/>
      <c r="G25" s="224"/>
      <c r="H25" s="224"/>
      <c r="J25" s="226" t="s">
        <v>156</v>
      </c>
      <c r="K25" s="223" t="s">
        <v>739</v>
      </c>
      <c r="L25" s="235"/>
      <c r="M25" s="224"/>
      <c r="N25" s="224"/>
      <c r="O25" s="224"/>
      <c r="P25" s="224"/>
    </row>
    <row r="26" spans="1:16" ht="28.8" x14ac:dyDescent="0.3">
      <c r="A26" s="219"/>
      <c r="B26" s="226">
        <v>16</v>
      </c>
      <c r="C26" s="223" t="s">
        <v>740</v>
      </c>
      <c r="D26" s="233"/>
      <c r="E26" s="224">
        <v>16622</v>
      </c>
      <c r="F26" s="224"/>
      <c r="G26" s="224"/>
      <c r="H26" s="224">
        <v>8311</v>
      </c>
      <c r="J26" s="226">
        <v>16</v>
      </c>
      <c r="K26" s="223" t="s">
        <v>740</v>
      </c>
      <c r="L26" s="233"/>
      <c r="M26" s="224">
        <v>15767</v>
      </c>
      <c r="N26" s="224"/>
      <c r="O26" s="224"/>
      <c r="P26" s="224">
        <v>7883.5</v>
      </c>
    </row>
    <row r="27" spans="1:16" x14ac:dyDescent="0.3">
      <c r="A27" s="219"/>
      <c r="B27" s="226">
        <v>17</v>
      </c>
      <c r="C27" s="223" t="s">
        <v>741</v>
      </c>
      <c r="D27" s="233"/>
      <c r="E27" s="224">
        <v>214938</v>
      </c>
      <c r="F27" s="224">
        <v>230197</v>
      </c>
      <c r="G27" s="224">
        <v>3503891</v>
      </c>
      <c r="H27" s="224">
        <v>2991616.85</v>
      </c>
      <c r="J27" s="226">
        <v>17</v>
      </c>
      <c r="K27" s="223" t="s">
        <v>741</v>
      </c>
      <c r="L27" s="233"/>
      <c r="M27" s="224">
        <v>255491</v>
      </c>
      <c r="N27" s="224">
        <v>198270</v>
      </c>
      <c r="O27" s="224">
        <v>3278714</v>
      </c>
      <c r="P27" s="224">
        <v>2818382.8000000003</v>
      </c>
    </row>
    <row r="28" spans="1:16" ht="43.2" x14ac:dyDescent="0.3">
      <c r="A28" s="219"/>
      <c r="B28" s="226">
        <v>18</v>
      </c>
      <c r="C28" s="236" t="s">
        <v>742</v>
      </c>
      <c r="D28" s="233"/>
      <c r="E28" s="229"/>
      <c r="F28" s="229"/>
      <c r="G28" s="229"/>
      <c r="H28" s="229"/>
      <c r="J28" s="226">
        <v>18</v>
      </c>
      <c r="K28" s="236" t="s">
        <v>742</v>
      </c>
      <c r="L28" s="233"/>
      <c r="M28" s="229">
        <v>3165</v>
      </c>
      <c r="N28" s="229"/>
      <c r="O28" s="229"/>
      <c r="P28" s="229"/>
    </row>
    <row r="29" spans="1:16" ht="57.6" x14ac:dyDescent="0.3">
      <c r="A29" s="219"/>
      <c r="B29" s="226">
        <v>19</v>
      </c>
      <c r="C29" s="227" t="s">
        <v>743</v>
      </c>
      <c r="D29" s="233"/>
      <c r="E29" s="229">
        <v>23103</v>
      </c>
      <c r="F29" s="229">
        <v>11793</v>
      </c>
      <c r="G29" s="229">
        <v>61135</v>
      </c>
      <c r="H29" s="229">
        <v>70496.95</v>
      </c>
      <c r="J29" s="226">
        <v>19</v>
      </c>
      <c r="K29" s="227" t="s">
        <v>743</v>
      </c>
      <c r="L29" s="233"/>
      <c r="M29" s="229">
        <v>36195</v>
      </c>
      <c r="N29" s="229">
        <v>8</v>
      </c>
      <c r="O29" s="229">
        <v>141179</v>
      </c>
      <c r="P29" s="229">
        <v>146612.25</v>
      </c>
    </row>
    <row r="30" spans="1:16" ht="57.6" x14ac:dyDescent="0.3">
      <c r="A30" s="219"/>
      <c r="B30" s="226">
        <v>20</v>
      </c>
      <c r="C30" s="227" t="s">
        <v>744</v>
      </c>
      <c r="D30" s="233"/>
      <c r="E30" s="229">
        <v>187786</v>
      </c>
      <c r="F30" s="229">
        <v>209928</v>
      </c>
      <c r="G30" s="229">
        <v>2290560</v>
      </c>
      <c r="H30" s="229">
        <v>2130525.5999999996</v>
      </c>
      <c r="J30" s="226">
        <v>20</v>
      </c>
      <c r="K30" s="227" t="s">
        <v>744</v>
      </c>
      <c r="L30" s="233"/>
      <c r="M30" s="229">
        <v>215396</v>
      </c>
      <c r="N30" s="229">
        <v>191321</v>
      </c>
      <c r="O30" s="229">
        <v>2097379</v>
      </c>
      <c r="P30" s="229">
        <v>1971763.25</v>
      </c>
    </row>
    <row r="31" spans="1:16" ht="43.2" x14ac:dyDescent="0.3">
      <c r="A31" s="219"/>
      <c r="B31" s="226">
        <v>21</v>
      </c>
      <c r="C31" s="237" t="s">
        <v>745</v>
      </c>
      <c r="D31" s="233"/>
      <c r="E31" s="229">
        <v>1977</v>
      </c>
      <c r="F31" s="229">
        <v>439</v>
      </c>
      <c r="G31" s="229">
        <v>76537</v>
      </c>
      <c r="H31" s="229">
        <v>50957.04999999993</v>
      </c>
      <c r="J31" s="226">
        <v>21</v>
      </c>
      <c r="K31" s="237" t="s">
        <v>745</v>
      </c>
      <c r="L31" s="233"/>
      <c r="M31" s="229">
        <v>1518</v>
      </c>
      <c r="N31" s="229">
        <v>1810</v>
      </c>
      <c r="O31" s="229">
        <v>71837</v>
      </c>
      <c r="P31" s="229">
        <v>48358.050000000047</v>
      </c>
    </row>
    <row r="32" spans="1:16" x14ac:dyDescent="0.3">
      <c r="A32" s="219"/>
      <c r="B32" s="226">
        <v>22</v>
      </c>
      <c r="C32" s="227" t="s">
        <v>746</v>
      </c>
      <c r="D32" s="233"/>
      <c r="E32" s="229">
        <v>34</v>
      </c>
      <c r="F32" s="229">
        <v>147</v>
      </c>
      <c r="G32" s="229">
        <v>1036733</v>
      </c>
      <c r="H32" s="229">
        <v>680588.95000000007</v>
      </c>
      <c r="J32" s="226">
        <v>22</v>
      </c>
      <c r="K32" s="227" t="s">
        <v>746</v>
      </c>
      <c r="L32" s="233"/>
      <c r="M32" s="229">
        <v>16</v>
      </c>
      <c r="N32" s="229">
        <v>153</v>
      </c>
      <c r="O32" s="229">
        <v>992544</v>
      </c>
      <c r="P32" s="229">
        <v>650547.1</v>
      </c>
    </row>
    <row r="33" spans="1:16" ht="43.2" x14ac:dyDescent="0.3">
      <c r="A33" s="219"/>
      <c r="B33" s="226">
        <v>23</v>
      </c>
      <c r="C33" s="237" t="s">
        <v>745</v>
      </c>
      <c r="D33" s="233"/>
      <c r="E33" s="229">
        <v>34</v>
      </c>
      <c r="F33" s="229">
        <v>147</v>
      </c>
      <c r="G33" s="229">
        <v>1003623</v>
      </c>
      <c r="H33" s="229">
        <v>652445.45000000007</v>
      </c>
      <c r="J33" s="226">
        <v>23</v>
      </c>
      <c r="K33" s="237" t="s">
        <v>745</v>
      </c>
      <c r="L33" s="233"/>
      <c r="M33" s="229">
        <v>16</v>
      </c>
      <c r="N33" s="229">
        <v>153</v>
      </c>
      <c r="O33" s="229">
        <v>965999</v>
      </c>
      <c r="P33" s="229">
        <v>627983.85</v>
      </c>
    </row>
    <row r="34" spans="1:16" ht="57.6" x14ac:dyDescent="0.3">
      <c r="A34" s="219"/>
      <c r="B34" s="226">
        <v>24</v>
      </c>
      <c r="C34" s="227" t="s">
        <v>747</v>
      </c>
      <c r="D34" s="233"/>
      <c r="E34" s="229">
        <v>4015</v>
      </c>
      <c r="F34" s="229">
        <v>8329</v>
      </c>
      <c r="G34" s="229">
        <v>115463</v>
      </c>
      <c r="H34" s="229">
        <v>110005.34999999999</v>
      </c>
      <c r="J34" s="226">
        <v>24</v>
      </c>
      <c r="K34" s="227" t="s">
        <v>747</v>
      </c>
      <c r="L34" s="233"/>
      <c r="M34" s="229">
        <v>719</v>
      </c>
      <c r="N34" s="229">
        <v>6788</v>
      </c>
      <c r="O34" s="229">
        <v>47612</v>
      </c>
      <c r="P34" s="229">
        <v>49460.2</v>
      </c>
    </row>
    <row r="35" spans="1:16" x14ac:dyDescent="0.3">
      <c r="A35" s="219"/>
      <c r="B35" s="226">
        <v>25</v>
      </c>
      <c r="C35" s="223" t="s">
        <v>748</v>
      </c>
      <c r="D35" s="233"/>
      <c r="E35" s="224"/>
      <c r="F35" s="224"/>
      <c r="G35" s="224"/>
      <c r="H35" s="224"/>
      <c r="J35" s="226">
        <v>25</v>
      </c>
      <c r="K35" s="223" t="s">
        <v>748</v>
      </c>
      <c r="L35" s="233"/>
      <c r="M35" s="224"/>
      <c r="N35" s="224"/>
      <c r="O35" s="224"/>
      <c r="P35" s="224"/>
    </row>
    <row r="36" spans="1:16" x14ac:dyDescent="0.3">
      <c r="A36" s="219"/>
      <c r="B36" s="226">
        <v>26</v>
      </c>
      <c r="C36" s="223" t="s">
        <v>749</v>
      </c>
      <c r="D36" s="136"/>
      <c r="E36" s="238">
        <v>29044</v>
      </c>
      <c r="F36" s="238">
        <v>2865</v>
      </c>
      <c r="G36" s="238">
        <v>136890</v>
      </c>
      <c r="H36" s="238">
        <v>161035.70000000001</v>
      </c>
      <c r="J36" s="226">
        <v>26</v>
      </c>
      <c r="K36" s="223" t="s">
        <v>749</v>
      </c>
      <c r="L36" s="136"/>
      <c r="M36" s="238">
        <v>61341</v>
      </c>
      <c r="N36" s="238">
        <v>16636</v>
      </c>
      <c r="O36" s="238">
        <v>74002</v>
      </c>
      <c r="P36" s="238">
        <v>125620.35</v>
      </c>
    </row>
    <row r="37" spans="1:16" x14ac:dyDescent="0.3">
      <c r="A37" s="219"/>
      <c r="B37" s="226">
        <v>27</v>
      </c>
      <c r="C37" s="227" t="s">
        <v>750</v>
      </c>
      <c r="D37" s="233"/>
      <c r="E37" s="233"/>
      <c r="F37" s="233"/>
      <c r="G37" s="222"/>
      <c r="H37" s="222"/>
      <c r="J37" s="226">
        <v>27</v>
      </c>
      <c r="K37" s="227" t="s">
        <v>750</v>
      </c>
      <c r="L37" s="233"/>
      <c r="M37" s="233"/>
      <c r="N37" s="233"/>
      <c r="O37" s="222"/>
      <c r="P37" s="222"/>
    </row>
    <row r="38" spans="1:16" ht="43.2" x14ac:dyDescent="0.3">
      <c r="A38" s="219"/>
      <c r="B38" s="226">
        <v>28</v>
      </c>
      <c r="C38" s="227" t="s">
        <v>751</v>
      </c>
      <c r="D38" s="233"/>
      <c r="E38" s="530">
        <v>3264</v>
      </c>
      <c r="F38" s="530"/>
      <c r="G38" s="530"/>
      <c r="H38" s="333">
        <v>2774.4</v>
      </c>
      <c r="J38" s="226">
        <v>28</v>
      </c>
      <c r="K38" s="227" t="s">
        <v>751</v>
      </c>
      <c r="L38" s="233"/>
      <c r="M38" s="535"/>
      <c r="N38" s="535"/>
      <c r="O38" s="535"/>
      <c r="P38" s="222"/>
    </row>
    <row r="39" spans="1:16" x14ac:dyDescent="0.3">
      <c r="A39" s="219"/>
      <c r="B39" s="226">
        <v>29</v>
      </c>
      <c r="C39" s="227" t="s">
        <v>752</v>
      </c>
      <c r="D39" s="233"/>
      <c r="E39" s="530">
        <v>478</v>
      </c>
      <c r="F39" s="530"/>
      <c r="G39" s="530"/>
      <c r="H39" s="333">
        <v>478</v>
      </c>
      <c r="J39" s="226">
        <v>29</v>
      </c>
      <c r="K39" s="227" t="s">
        <v>752</v>
      </c>
      <c r="L39" s="233"/>
      <c r="M39" s="535"/>
      <c r="N39" s="535"/>
      <c r="O39" s="535"/>
      <c r="P39" s="222"/>
    </row>
    <row r="40" spans="1:16" ht="28.8" x14ac:dyDescent="0.3">
      <c r="A40" s="219"/>
      <c r="B40" s="226">
        <v>30</v>
      </c>
      <c r="C40" s="227" t="s">
        <v>753</v>
      </c>
      <c r="D40" s="233"/>
      <c r="E40" s="531">
        <v>8246</v>
      </c>
      <c r="F40" s="531"/>
      <c r="G40" s="531"/>
      <c r="H40" s="229">
        <v>412.3</v>
      </c>
      <c r="J40" s="226">
        <v>30</v>
      </c>
      <c r="K40" s="227" t="s">
        <v>753</v>
      </c>
      <c r="L40" s="233"/>
      <c r="M40" s="531">
        <v>10807</v>
      </c>
      <c r="N40" s="531"/>
      <c r="O40" s="531"/>
      <c r="P40" s="229">
        <v>540.35</v>
      </c>
    </row>
    <row r="41" spans="1:16" ht="28.8" x14ac:dyDescent="0.3">
      <c r="A41" s="219"/>
      <c r="B41" s="226">
        <v>31</v>
      </c>
      <c r="C41" s="227" t="s">
        <v>754</v>
      </c>
      <c r="D41" s="233"/>
      <c r="E41" s="239">
        <v>28566</v>
      </c>
      <c r="F41" s="239">
        <v>2865</v>
      </c>
      <c r="G41" s="229">
        <v>136890</v>
      </c>
      <c r="H41" s="229">
        <v>157371</v>
      </c>
      <c r="J41" s="226">
        <v>31</v>
      </c>
      <c r="K41" s="227" t="s">
        <v>754</v>
      </c>
      <c r="L41" s="233"/>
      <c r="M41" s="239">
        <v>61341</v>
      </c>
      <c r="N41" s="239">
        <v>16636</v>
      </c>
      <c r="O41" s="229">
        <v>74002</v>
      </c>
      <c r="P41" s="229">
        <v>125080</v>
      </c>
    </row>
    <row r="42" spans="1:16" x14ac:dyDescent="0.3">
      <c r="A42" s="219"/>
      <c r="B42" s="226">
        <v>32</v>
      </c>
      <c r="C42" s="223" t="s">
        <v>755</v>
      </c>
      <c r="D42" s="233"/>
      <c r="E42" s="224">
        <v>119110</v>
      </c>
      <c r="F42" s="224">
        <v>162369</v>
      </c>
      <c r="G42" s="224">
        <v>306446</v>
      </c>
      <c r="H42" s="224">
        <v>36379.800000000003</v>
      </c>
      <c r="J42" s="226">
        <v>32</v>
      </c>
      <c r="K42" s="223" t="s">
        <v>755</v>
      </c>
      <c r="L42" s="233"/>
      <c r="M42" s="224">
        <v>85538</v>
      </c>
      <c r="N42" s="224">
        <v>163047</v>
      </c>
      <c r="O42" s="224">
        <v>301708</v>
      </c>
      <c r="P42" s="224">
        <v>36146.550000000003</v>
      </c>
    </row>
    <row r="43" spans="1:16" x14ac:dyDescent="0.3">
      <c r="A43" s="219"/>
      <c r="B43" s="221">
        <v>33</v>
      </c>
      <c r="C43" s="136" t="s">
        <v>756</v>
      </c>
      <c r="D43" s="240"/>
      <c r="E43" s="232"/>
      <c r="F43" s="232"/>
      <c r="G43" s="232"/>
      <c r="H43" s="225">
        <v>3200238.85</v>
      </c>
      <c r="J43" s="221">
        <v>33</v>
      </c>
      <c r="K43" s="136" t="s">
        <v>756</v>
      </c>
      <c r="L43" s="240"/>
      <c r="M43" s="232"/>
      <c r="N43" s="232"/>
      <c r="O43" s="232"/>
      <c r="P43" s="225">
        <v>2992146.2</v>
      </c>
    </row>
    <row r="44" spans="1:16" x14ac:dyDescent="0.3">
      <c r="A44" s="219"/>
      <c r="B44" s="221">
        <v>34</v>
      </c>
      <c r="C44" s="136" t="s">
        <v>757</v>
      </c>
      <c r="D44" s="240"/>
      <c r="E44" s="240"/>
      <c r="F44" s="240"/>
      <c r="G44" s="240"/>
      <c r="H44" s="241">
        <v>1.4992849361853102</v>
      </c>
      <c r="J44" s="221">
        <v>34</v>
      </c>
      <c r="K44" s="136" t="s">
        <v>757</v>
      </c>
      <c r="L44" s="240"/>
      <c r="M44" s="240"/>
      <c r="N44" s="240"/>
      <c r="O44" s="240"/>
      <c r="P44" s="241">
        <v>1.5889521541427354</v>
      </c>
    </row>
  </sheetData>
  <mergeCells count="16">
    <mergeCell ref="B5:C5"/>
    <mergeCell ref="B6:C7"/>
    <mergeCell ref="D6:G6"/>
    <mergeCell ref="H6:H7"/>
    <mergeCell ref="B23:H23"/>
    <mergeCell ref="P6:P7"/>
    <mergeCell ref="J23:P23"/>
    <mergeCell ref="M38:O38"/>
    <mergeCell ref="M39:O39"/>
    <mergeCell ref="M40:O40"/>
    <mergeCell ref="E39:G39"/>
    <mergeCell ref="E40:G40"/>
    <mergeCell ref="J5:K5"/>
    <mergeCell ref="J6:K7"/>
    <mergeCell ref="L6:O6"/>
    <mergeCell ref="E38:G38"/>
  </mergeCells>
  <hyperlinks>
    <hyperlink ref="B2" location="Summary!B19" display="Template EU LIQ2: Net Stable Funding Ratio " xr:uid="{3F14579E-C8DA-4B16-8379-8AAD439E22B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F1AD3-FAF2-4B8E-9EC7-6FA4111B1407}">
  <sheetPr>
    <tabColor rgb="FF575783"/>
  </sheetPr>
  <dimension ref="B2:R30"/>
  <sheetViews>
    <sheetView workbookViewId="0">
      <selection activeCell="T19" sqref="T19"/>
    </sheetView>
  </sheetViews>
  <sheetFormatPr defaultRowHeight="14.4" x14ac:dyDescent="0.3"/>
  <cols>
    <col min="1" max="1" width="2.6640625" style="21" customWidth="1"/>
    <col min="2" max="2" width="5.6640625" style="21" customWidth="1"/>
    <col min="3" max="3" width="33.5546875" style="21" customWidth="1"/>
    <col min="4" max="4" width="10.88671875" style="21" customWidth="1"/>
    <col min="5" max="5" width="10.33203125" style="21" customWidth="1"/>
    <col min="6" max="6" width="10.6640625" style="21" customWidth="1"/>
    <col min="7" max="7" width="10.44140625" style="21" customWidth="1"/>
    <col min="8" max="8" width="8.88671875" style="21"/>
    <col min="9" max="9" width="10.21875" style="21" customWidth="1"/>
    <col min="10" max="11" width="10.44140625" style="21" customWidth="1"/>
    <col min="12" max="12" width="10.6640625" style="21" customWidth="1"/>
    <col min="13" max="13" width="10.5546875" style="21" customWidth="1"/>
    <col min="14" max="15" width="8.88671875" style="21"/>
    <col min="16" max="16" width="12.88671875" style="21" customWidth="1"/>
    <col min="17" max="17" width="11.44140625" style="21" customWidth="1"/>
    <col min="18" max="18" width="12.109375" style="21" customWidth="1"/>
    <col min="19" max="16384" width="8.88671875" style="21"/>
  </cols>
  <sheetData>
    <row r="2" spans="2:18" ht="21" x14ac:dyDescent="0.4">
      <c r="B2" s="22" t="s">
        <v>776</v>
      </c>
    </row>
    <row r="3" spans="2:18" ht="15.6" x14ac:dyDescent="0.3">
      <c r="B3" s="67"/>
      <c r="C3" s="68"/>
      <c r="D3" s="68"/>
      <c r="E3" s="68"/>
      <c r="F3" s="68"/>
      <c r="G3" s="68"/>
      <c r="H3" s="68"/>
      <c r="I3" s="68"/>
      <c r="J3" s="68"/>
      <c r="K3" s="68"/>
      <c r="L3" s="68"/>
      <c r="M3" s="68"/>
      <c r="N3" s="68"/>
      <c r="O3" s="68"/>
      <c r="P3" s="68"/>
      <c r="Q3" s="68"/>
      <c r="R3" s="68"/>
    </row>
    <row r="4" spans="2:18" ht="15.6" x14ac:dyDescent="0.3">
      <c r="B4" s="208"/>
      <c r="C4" s="71"/>
      <c r="D4" s="72" t="s">
        <v>21</v>
      </c>
      <c r="E4" s="72" t="s">
        <v>23</v>
      </c>
      <c r="F4" s="72" t="s">
        <v>24</v>
      </c>
      <c r="G4" s="72" t="s">
        <v>25</v>
      </c>
      <c r="H4" s="72" t="s">
        <v>26</v>
      </c>
      <c r="I4" s="72" t="s">
        <v>27</v>
      </c>
      <c r="J4" s="72" t="s">
        <v>180</v>
      </c>
      <c r="K4" s="72" t="s">
        <v>181</v>
      </c>
      <c r="L4" s="72" t="s">
        <v>202</v>
      </c>
      <c r="M4" s="72" t="s">
        <v>203</v>
      </c>
      <c r="N4" s="72" t="s">
        <v>204</v>
      </c>
      <c r="O4" s="72" t="s">
        <v>205</v>
      </c>
      <c r="P4" s="72" t="s">
        <v>214</v>
      </c>
      <c r="Q4" s="72" t="s">
        <v>215</v>
      </c>
      <c r="R4" s="72" t="s">
        <v>216</v>
      </c>
    </row>
    <row r="5" spans="2:18" ht="38.4" customHeight="1" x14ac:dyDescent="0.3">
      <c r="B5" s="208"/>
      <c r="C5" s="71"/>
      <c r="D5" s="536" t="s">
        <v>788</v>
      </c>
      <c r="E5" s="536"/>
      <c r="F5" s="536"/>
      <c r="G5" s="536"/>
      <c r="H5" s="536"/>
      <c r="I5" s="536"/>
      <c r="J5" s="536" t="s">
        <v>794</v>
      </c>
      <c r="K5" s="536"/>
      <c r="L5" s="536"/>
      <c r="M5" s="536"/>
      <c r="N5" s="536"/>
      <c r="O5" s="536"/>
      <c r="P5" s="536" t="s">
        <v>797</v>
      </c>
      <c r="Q5" s="536" t="s">
        <v>798</v>
      </c>
      <c r="R5" s="536"/>
    </row>
    <row r="6" spans="2:18" ht="60.6" customHeight="1" x14ac:dyDescent="0.3">
      <c r="B6" s="208"/>
      <c r="C6" s="71" t="s">
        <v>1251</v>
      </c>
      <c r="D6" s="536" t="s">
        <v>789</v>
      </c>
      <c r="E6" s="536"/>
      <c r="F6" s="536"/>
      <c r="G6" s="536" t="s">
        <v>790</v>
      </c>
      <c r="H6" s="536"/>
      <c r="I6" s="536"/>
      <c r="J6" s="536" t="s">
        <v>795</v>
      </c>
      <c r="K6" s="536"/>
      <c r="L6" s="536"/>
      <c r="M6" s="536" t="s">
        <v>796</v>
      </c>
      <c r="N6" s="536"/>
      <c r="O6" s="536"/>
      <c r="P6" s="536"/>
      <c r="Q6" s="536" t="s">
        <v>799</v>
      </c>
      <c r="R6" s="536" t="s">
        <v>800</v>
      </c>
    </row>
    <row r="7" spans="2:18" ht="25.2" x14ac:dyDescent="0.3">
      <c r="B7" s="208"/>
      <c r="C7" s="73"/>
      <c r="D7" s="72"/>
      <c r="E7" s="72" t="s">
        <v>791</v>
      </c>
      <c r="F7" s="72" t="s">
        <v>792</v>
      </c>
      <c r="G7" s="72"/>
      <c r="H7" s="72" t="s">
        <v>792</v>
      </c>
      <c r="I7" s="72" t="s">
        <v>793</v>
      </c>
      <c r="J7" s="72"/>
      <c r="K7" s="72" t="s">
        <v>791</v>
      </c>
      <c r="L7" s="72" t="s">
        <v>792</v>
      </c>
      <c r="M7" s="72"/>
      <c r="N7" s="72" t="s">
        <v>792</v>
      </c>
      <c r="O7" s="72" t="s">
        <v>793</v>
      </c>
      <c r="P7" s="72"/>
      <c r="Q7" s="536"/>
      <c r="R7" s="536"/>
    </row>
    <row r="8" spans="2:18" ht="25.2" x14ac:dyDescent="0.3">
      <c r="B8" s="209" t="s">
        <v>157</v>
      </c>
      <c r="C8" s="210" t="s">
        <v>777</v>
      </c>
      <c r="D8" s="211">
        <v>311640</v>
      </c>
      <c r="E8" s="211">
        <v>311640</v>
      </c>
      <c r="F8" s="211"/>
      <c r="G8" s="211"/>
      <c r="H8" s="211"/>
      <c r="I8" s="211"/>
      <c r="J8" s="498">
        <v>-23</v>
      </c>
      <c r="K8" s="498">
        <v>-23</v>
      </c>
      <c r="L8" s="498"/>
      <c r="M8" s="498"/>
      <c r="N8" s="211"/>
      <c r="O8" s="211"/>
      <c r="P8" s="211"/>
      <c r="Q8" s="211"/>
      <c r="R8" s="211"/>
    </row>
    <row r="9" spans="2:18" x14ac:dyDescent="0.3">
      <c r="B9" s="209" t="s">
        <v>158</v>
      </c>
      <c r="C9" s="210" t="s">
        <v>778</v>
      </c>
      <c r="D9" s="211">
        <v>3942345</v>
      </c>
      <c r="E9" s="211">
        <v>3577084</v>
      </c>
      <c r="F9" s="211">
        <v>364840</v>
      </c>
      <c r="G9" s="211">
        <v>97165</v>
      </c>
      <c r="H9" s="211">
        <v>0</v>
      </c>
      <c r="I9" s="211">
        <v>97055</v>
      </c>
      <c r="J9" s="498">
        <v>-33183</v>
      </c>
      <c r="K9" s="498">
        <v>-22040</v>
      </c>
      <c r="L9" s="498">
        <v>-11141</v>
      </c>
      <c r="M9" s="498">
        <v>-22140</v>
      </c>
      <c r="N9" s="498">
        <v>-1</v>
      </c>
      <c r="O9" s="498">
        <v>-22038</v>
      </c>
      <c r="P9" s="498">
        <v>-427</v>
      </c>
      <c r="Q9" s="498">
        <v>2969806</v>
      </c>
      <c r="R9" s="498">
        <v>63272</v>
      </c>
    </row>
    <row r="10" spans="2:18" x14ac:dyDescent="0.3">
      <c r="B10" s="212" t="s">
        <v>159</v>
      </c>
      <c r="C10" s="213" t="s">
        <v>779</v>
      </c>
      <c r="D10" s="214">
        <v>0</v>
      </c>
      <c r="E10" s="214">
        <v>0</v>
      </c>
      <c r="F10" s="214">
        <v>0</v>
      </c>
      <c r="G10" s="211">
        <v>0</v>
      </c>
      <c r="H10" s="211">
        <v>0</v>
      </c>
      <c r="I10" s="211">
        <v>0</v>
      </c>
      <c r="J10" s="211">
        <v>0</v>
      </c>
      <c r="K10" s="211">
        <v>0</v>
      </c>
      <c r="L10" s="211">
        <v>0</v>
      </c>
      <c r="M10" s="211">
        <v>0</v>
      </c>
      <c r="N10" s="211">
        <v>0</v>
      </c>
      <c r="O10" s="211">
        <v>0</v>
      </c>
      <c r="P10" s="211"/>
      <c r="Q10" s="211">
        <v>0</v>
      </c>
      <c r="R10" s="211">
        <v>0</v>
      </c>
    </row>
    <row r="11" spans="2:18" x14ac:dyDescent="0.3">
      <c r="B11" s="212" t="s">
        <v>160</v>
      </c>
      <c r="C11" s="213" t="s">
        <v>780</v>
      </c>
      <c r="D11" s="214">
        <v>60868</v>
      </c>
      <c r="E11" s="214">
        <v>58878</v>
      </c>
      <c r="F11" s="214">
        <v>1990</v>
      </c>
      <c r="G11" s="211">
        <v>104</v>
      </c>
      <c r="H11" s="211">
        <v>0</v>
      </c>
      <c r="I11" s="211">
        <v>104</v>
      </c>
      <c r="J11" s="498">
        <v>-109</v>
      </c>
      <c r="K11" s="498">
        <v>-80</v>
      </c>
      <c r="L11" s="498">
        <v>-29</v>
      </c>
      <c r="M11" s="498">
        <v>-13</v>
      </c>
      <c r="N11" s="498">
        <v>0</v>
      </c>
      <c r="O11" s="498">
        <v>-13</v>
      </c>
      <c r="P11" s="498"/>
      <c r="Q11" s="498">
        <v>9716</v>
      </c>
      <c r="R11" s="498">
        <v>75</v>
      </c>
    </row>
    <row r="12" spans="2:18" x14ac:dyDescent="0.3">
      <c r="B12" s="212" t="s">
        <v>161</v>
      </c>
      <c r="C12" s="213" t="s">
        <v>781</v>
      </c>
      <c r="D12" s="214">
        <v>11751</v>
      </c>
      <c r="E12" s="214">
        <v>11751</v>
      </c>
      <c r="F12" s="214">
        <v>0</v>
      </c>
      <c r="G12" s="211">
        <v>0</v>
      </c>
      <c r="H12" s="211">
        <v>0</v>
      </c>
      <c r="I12" s="211">
        <v>0</v>
      </c>
      <c r="J12" s="211">
        <v>0</v>
      </c>
      <c r="K12" s="211">
        <v>0</v>
      </c>
      <c r="L12" s="211">
        <v>0</v>
      </c>
      <c r="M12" s="211">
        <v>0</v>
      </c>
      <c r="N12" s="211">
        <v>0</v>
      </c>
      <c r="O12" s="211">
        <v>0</v>
      </c>
      <c r="P12" s="211"/>
      <c r="Q12" s="211">
        <v>0</v>
      </c>
      <c r="R12" s="211">
        <v>0</v>
      </c>
    </row>
    <row r="13" spans="2:18" x14ac:dyDescent="0.3">
      <c r="B13" s="212" t="s">
        <v>162</v>
      </c>
      <c r="C13" s="213" t="s">
        <v>782</v>
      </c>
      <c r="D13" s="214">
        <v>169809</v>
      </c>
      <c r="E13" s="214">
        <v>168485</v>
      </c>
      <c r="F13" s="214">
        <v>1324</v>
      </c>
      <c r="G13" s="211">
        <v>13</v>
      </c>
      <c r="H13" s="211">
        <v>0</v>
      </c>
      <c r="I13" s="211">
        <v>13</v>
      </c>
      <c r="J13" s="498">
        <v>-1060</v>
      </c>
      <c r="K13" s="498">
        <v>-1044</v>
      </c>
      <c r="L13" s="498">
        <v>-16</v>
      </c>
      <c r="M13" s="498">
        <v>-13</v>
      </c>
      <c r="N13" s="498">
        <v>0</v>
      </c>
      <c r="O13" s="498">
        <v>-13</v>
      </c>
      <c r="P13" s="498"/>
      <c r="Q13" s="498">
        <v>77669</v>
      </c>
      <c r="R13" s="498">
        <v>0</v>
      </c>
    </row>
    <row r="14" spans="2:18" x14ac:dyDescent="0.3">
      <c r="B14" s="212" t="s">
        <v>163</v>
      </c>
      <c r="C14" s="213" t="s">
        <v>783</v>
      </c>
      <c r="D14" s="214">
        <v>2065938</v>
      </c>
      <c r="E14" s="214">
        <v>1838430</v>
      </c>
      <c r="F14" s="214">
        <v>227094</v>
      </c>
      <c r="G14" s="211">
        <v>53868</v>
      </c>
      <c r="H14" s="211">
        <v>0</v>
      </c>
      <c r="I14" s="211">
        <v>53768</v>
      </c>
      <c r="J14" s="498">
        <v>-17010</v>
      </c>
      <c r="K14" s="498">
        <v>-13247</v>
      </c>
      <c r="L14" s="498">
        <v>-3761</v>
      </c>
      <c r="M14" s="498">
        <v>-12454</v>
      </c>
      <c r="N14" s="498">
        <v>-1</v>
      </c>
      <c r="O14" s="498">
        <v>-12353</v>
      </c>
      <c r="P14" s="498">
        <v>-427</v>
      </c>
      <c r="Q14" s="498">
        <v>1725110</v>
      </c>
      <c r="R14" s="498">
        <v>39837</v>
      </c>
    </row>
    <row r="15" spans="2:18" x14ac:dyDescent="0.3">
      <c r="B15" s="212" t="s">
        <v>164</v>
      </c>
      <c r="C15" s="215" t="s">
        <v>784</v>
      </c>
      <c r="D15" s="214">
        <v>1718613</v>
      </c>
      <c r="E15" s="214">
        <v>1555592</v>
      </c>
      <c r="F15" s="214">
        <v>162607</v>
      </c>
      <c r="G15" s="211">
        <v>49712</v>
      </c>
      <c r="H15" s="211">
        <v>0</v>
      </c>
      <c r="I15" s="211">
        <v>49712</v>
      </c>
      <c r="J15" s="498">
        <v>-11912</v>
      </c>
      <c r="K15" s="498">
        <v>-10132</v>
      </c>
      <c r="L15" s="498">
        <v>-1778</v>
      </c>
      <c r="M15" s="498">
        <v>-11037</v>
      </c>
      <c r="N15" s="498">
        <v>-1</v>
      </c>
      <c r="O15" s="498">
        <v>-11036</v>
      </c>
      <c r="P15" s="498">
        <v>0</v>
      </c>
      <c r="Q15" s="498">
        <v>1440649</v>
      </c>
      <c r="R15" s="498">
        <v>37530</v>
      </c>
    </row>
    <row r="16" spans="2:18" x14ac:dyDescent="0.3">
      <c r="B16" s="212" t="s">
        <v>165</v>
      </c>
      <c r="C16" s="213" t="s">
        <v>785</v>
      </c>
      <c r="D16" s="214">
        <v>1633979</v>
      </c>
      <c r="E16" s="214">
        <v>1499540</v>
      </c>
      <c r="F16" s="214">
        <v>134432</v>
      </c>
      <c r="G16" s="211">
        <v>43180</v>
      </c>
      <c r="H16" s="211">
        <v>0</v>
      </c>
      <c r="I16" s="211">
        <v>43170</v>
      </c>
      <c r="J16" s="498">
        <v>-15004</v>
      </c>
      <c r="K16" s="498">
        <v>-7669</v>
      </c>
      <c r="L16" s="498">
        <v>-7335</v>
      </c>
      <c r="M16" s="498">
        <v>-9660</v>
      </c>
      <c r="N16" s="498">
        <v>0</v>
      </c>
      <c r="O16" s="498">
        <v>-9659</v>
      </c>
      <c r="P16" s="498"/>
      <c r="Q16" s="498">
        <v>1157311</v>
      </c>
      <c r="R16" s="498">
        <v>23360</v>
      </c>
    </row>
    <row r="17" spans="2:18" x14ac:dyDescent="0.3">
      <c r="B17" s="209" t="s">
        <v>166</v>
      </c>
      <c r="C17" s="210" t="s">
        <v>786</v>
      </c>
      <c r="D17" s="211">
        <v>1472803</v>
      </c>
      <c r="E17" s="211">
        <v>1472803</v>
      </c>
      <c r="F17" s="211">
        <v>0</v>
      </c>
      <c r="G17" s="211">
        <v>0</v>
      </c>
      <c r="H17" s="211">
        <v>0</v>
      </c>
      <c r="I17" s="211">
        <v>0</v>
      </c>
      <c r="J17" s="498">
        <v>-73</v>
      </c>
      <c r="K17" s="498">
        <v>-73</v>
      </c>
      <c r="L17" s="498">
        <v>0</v>
      </c>
      <c r="M17" s="498">
        <v>0</v>
      </c>
      <c r="N17" s="211">
        <v>0</v>
      </c>
      <c r="O17" s="498">
        <v>0</v>
      </c>
      <c r="P17" s="211">
        <v>0</v>
      </c>
      <c r="Q17" s="211">
        <v>0</v>
      </c>
      <c r="R17" s="211">
        <v>0</v>
      </c>
    </row>
    <row r="18" spans="2:18" x14ac:dyDescent="0.3">
      <c r="B18" s="212" t="s">
        <v>167</v>
      </c>
      <c r="C18" s="213" t="s">
        <v>779</v>
      </c>
      <c r="D18" s="214">
        <v>0</v>
      </c>
      <c r="E18" s="214">
        <v>0</v>
      </c>
      <c r="F18" s="214">
        <v>0</v>
      </c>
      <c r="G18" s="211">
        <v>0</v>
      </c>
      <c r="H18" s="211">
        <v>0</v>
      </c>
      <c r="I18" s="211">
        <v>0</v>
      </c>
      <c r="J18" s="211">
        <v>0</v>
      </c>
      <c r="K18" s="211">
        <v>0</v>
      </c>
      <c r="L18" s="211">
        <v>0</v>
      </c>
      <c r="M18" s="211">
        <v>0</v>
      </c>
      <c r="N18" s="211">
        <v>0</v>
      </c>
      <c r="O18" s="498"/>
      <c r="P18" s="211"/>
      <c r="Q18" s="211"/>
      <c r="R18" s="498"/>
    </row>
    <row r="19" spans="2:18" x14ac:dyDescent="0.3">
      <c r="B19" s="212" t="s">
        <v>168</v>
      </c>
      <c r="C19" s="213" t="s">
        <v>780</v>
      </c>
      <c r="D19" s="214">
        <v>1458029</v>
      </c>
      <c r="E19" s="214">
        <v>1458029</v>
      </c>
      <c r="F19" s="214">
        <v>0</v>
      </c>
      <c r="G19" s="211">
        <v>0</v>
      </c>
      <c r="H19" s="211">
        <v>0</v>
      </c>
      <c r="I19" s="211">
        <v>0</v>
      </c>
      <c r="J19" s="498">
        <v>-64</v>
      </c>
      <c r="K19" s="498">
        <v>-64</v>
      </c>
      <c r="L19" s="498">
        <v>0</v>
      </c>
      <c r="M19" s="498">
        <v>0</v>
      </c>
      <c r="N19" s="211">
        <v>0</v>
      </c>
      <c r="O19" s="498"/>
      <c r="P19" s="211"/>
      <c r="Q19" s="211"/>
      <c r="R19" s="498"/>
    </row>
    <row r="20" spans="2:18" x14ac:dyDescent="0.3">
      <c r="B20" s="212" t="s">
        <v>169</v>
      </c>
      <c r="C20" s="213" t="s">
        <v>781</v>
      </c>
      <c r="D20" s="214">
        <v>0</v>
      </c>
      <c r="E20" s="214">
        <v>0</v>
      </c>
      <c r="F20" s="214">
        <v>0</v>
      </c>
      <c r="G20" s="211">
        <v>0</v>
      </c>
      <c r="H20" s="211">
        <v>0</v>
      </c>
      <c r="I20" s="211">
        <v>0</v>
      </c>
      <c r="J20" s="211">
        <v>0</v>
      </c>
      <c r="K20" s="211">
        <v>0</v>
      </c>
      <c r="L20" s="211">
        <v>0</v>
      </c>
      <c r="M20" s="211">
        <v>0</v>
      </c>
      <c r="N20" s="211">
        <v>0</v>
      </c>
      <c r="O20" s="498"/>
      <c r="P20" s="211"/>
      <c r="Q20" s="211"/>
      <c r="R20" s="498"/>
    </row>
    <row r="21" spans="2:18" x14ac:dyDescent="0.3">
      <c r="B21" s="212" t="s">
        <v>170</v>
      </c>
      <c r="C21" s="213" t="s">
        <v>782</v>
      </c>
      <c r="D21" s="214">
        <v>2006</v>
      </c>
      <c r="E21" s="214">
        <v>2006</v>
      </c>
      <c r="F21" s="214">
        <v>0</v>
      </c>
      <c r="G21" s="211">
        <v>0</v>
      </c>
      <c r="H21" s="211">
        <v>0</v>
      </c>
      <c r="I21" s="211">
        <v>0</v>
      </c>
      <c r="J21" s="498">
        <v>-1</v>
      </c>
      <c r="K21" s="498">
        <v>-1</v>
      </c>
      <c r="L21" s="498">
        <v>0</v>
      </c>
      <c r="M21" s="498">
        <v>0</v>
      </c>
      <c r="N21" s="211">
        <v>0</v>
      </c>
      <c r="O21" s="498"/>
      <c r="P21" s="211"/>
      <c r="Q21" s="211"/>
      <c r="R21" s="498"/>
    </row>
    <row r="22" spans="2:18" x14ac:dyDescent="0.3">
      <c r="B22" s="212" t="s">
        <v>171</v>
      </c>
      <c r="C22" s="213" t="s">
        <v>783</v>
      </c>
      <c r="D22" s="214">
        <v>12768</v>
      </c>
      <c r="E22" s="214">
        <v>12768</v>
      </c>
      <c r="F22" s="214">
        <v>0</v>
      </c>
      <c r="G22" s="211">
        <v>0</v>
      </c>
      <c r="H22" s="211">
        <v>0</v>
      </c>
      <c r="I22" s="211">
        <v>0</v>
      </c>
      <c r="J22" s="498">
        <v>-8</v>
      </c>
      <c r="K22" s="498">
        <v>-8</v>
      </c>
      <c r="L22" s="498">
        <v>0</v>
      </c>
      <c r="M22" s="498">
        <v>0</v>
      </c>
      <c r="N22" s="211">
        <v>0</v>
      </c>
      <c r="O22" s="498"/>
      <c r="P22" s="211"/>
      <c r="Q22" s="211"/>
      <c r="R22" s="498"/>
    </row>
    <row r="23" spans="2:18" x14ac:dyDescent="0.3">
      <c r="B23" s="209" t="s">
        <v>172</v>
      </c>
      <c r="C23" s="210" t="s">
        <v>787</v>
      </c>
      <c r="D23" s="216">
        <v>584020</v>
      </c>
      <c r="E23" s="216">
        <v>572074</v>
      </c>
      <c r="F23" s="216">
        <v>11946</v>
      </c>
      <c r="G23" s="216">
        <v>3960</v>
      </c>
      <c r="H23" s="216">
        <v>0</v>
      </c>
      <c r="I23" s="216">
        <v>3960</v>
      </c>
      <c r="J23" s="216">
        <v>46</v>
      </c>
      <c r="K23" s="216">
        <v>46</v>
      </c>
      <c r="L23" s="216">
        <v>0</v>
      </c>
      <c r="M23" s="216">
        <v>0</v>
      </c>
      <c r="N23" s="216">
        <v>0</v>
      </c>
      <c r="O23" s="216">
        <v>0</v>
      </c>
      <c r="P23" s="74"/>
      <c r="Q23" s="216">
        <v>0</v>
      </c>
      <c r="R23" s="216">
        <v>0</v>
      </c>
    </row>
    <row r="24" spans="2:18" x14ac:dyDescent="0.3">
      <c r="B24" s="212" t="s">
        <v>173</v>
      </c>
      <c r="C24" s="213" t="s">
        <v>779</v>
      </c>
      <c r="D24" s="216">
        <v>0</v>
      </c>
      <c r="E24" s="216">
        <v>0</v>
      </c>
      <c r="F24" s="216">
        <v>0</v>
      </c>
      <c r="G24" s="216">
        <v>0</v>
      </c>
      <c r="H24" s="216">
        <v>0</v>
      </c>
      <c r="I24" s="216">
        <v>0</v>
      </c>
      <c r="J24" s="216">
        <v>0</v>
      </c>
      <c r="K24" s="216">
        <v>0</v>
      </c>
      <c r="L24" s="216"/>
      <c r="M24" s="216">
        <v>0</v>
      </c>
      <c r="N24" s="216"/>
      <c r="O24" s="216"/>
      <c r="P24" s="74"/>
      <c r="Q24" s="216"/>
      <c r="R24" s="216"/>
    </row>
    <row r="25" spans="2:18" x14ac:dyDescent="0.3">
      <c r="B25" s="212" t="s">
        <v>174</v>
      </c>
      <c r="C25" s="213" t="s">
        <v>780</v>
      </c>
      <c r="D25" s="216">
        <v>14341</v>
      </c>
      <c r="E25" s="216">
        <v>13222</v>
      </c>
      <c r="F25" s="216">
        <v>1119</v>
      </c>
      <c r="G25" s="216">
        <v>0</v>
      </c>
      <c r="H25" s="216">
        <v>0</v>
      </c>
      <c r="I25" s="216">
        <v>0</v>
      </c>
      <c r="J25" s="216">
        <v>0</v>
      </c>
      <c r="K25" s="216">
        <v>0</v>
      </c>
      <c r="L25" s="216"/>
      <c r="M25" s="216">
        <v>0</v>
      </c>
      <c r="N25" s="216"/>
      <c r="O25" s="216"/>
      <c r="P25" s="74"/>
      <c r="Q25" s="216"/>
      <c r="R25" s="216"/>
    </row>
    <row r="26" spans="2:18" x14ac:dyDescent="0.3">
      <c r="B26" s="212" t="s">
        <v>175</v>
      </c>
      <c r="C26" s="213" t="s">
        <v>781</v>
      </c>
      <c r="D26" s="216">
        <v>2058</v>
      </c>
      <c r="E26" s="216">
        <v>2058</v>
      </c>
      <c r="F26" s="216">
        <v>0</v>
      </c>
      <c r="G26" s="216">
        <v>0</v>
      </c>
      <c r="H26" s="216">
        <v>0</v>
      </c>
      <c r="I26" s="216">
        <v>0</v>
      </c>
      <c r="J26" s="216">
        <v>0</v>
      </c>
      <c r="K26" s="216">
        <v>0</v>
      </c>
      <c r="L26" s="216"/>
      <c r="M26" s="216">
        <v>0</v>
      </c>
      <c r="N26" s="216"/>
      <c r="O26" s="216"/>
      <c r="P26" s="74"/>
      <c r="Q26" s="216"/>
      <c r="R26" s="216"/>
    </row>
    <row r="27" spans="2:18" x14ac:dyDescent="0.3">
      <c r="B27" s="212" t="s">
        <v>176</v>
      </c>
      <c r="C27" s="213" t="s">
        <v>782</v>
      </c>
      <c r="D27" s="216">
        <v>33155</v>
      </c>
      <c r="E27" s="216">
        <v>33155</v>
      </c>
      <c r="F27" s="216">
        <v>0</v>
      </c>
      <c r="G27" s="216">
        <v>0</v>
      </c>
      <c r="H27" s="216">
        <v>0</v>
      </c>
      <c r="I27" s="216">
        <v>0</v>
      </c>
      <c r="J27" s="216">
        <v>0</v>
      </c>
      <c r="K27" s="216">
        <v>0</v>
      </c>
      <c r="L27" s="216"/>
      <c r="M27" s="216">
        <v>0</v>
      </c>
      <c r="N27" s="216"/>
      <c r="O27" s="216"/>
      <c r="P27" s="74"/>
      <c r="Q27" s="216"/>
      <c r="R27" s="216"/>
    </row>
    <row r="28" spans="2:18" x14ac:dyDescent="0.3">
      <c r="B28" s="212" t="s">
        <v>177</v>
      </c>
      <c r="C28" s="213" t="s">
        <v>783</v>
      </c>
      <c r="D28" s="216">
        <v>487584</v>
      </c>
      <c r="E28" s="216">
        <v>478695</v>
      </c>
      <c r="F28" s="216">
        <v>8889</v>
      </c>
      <c r="G28" s="216">
        <v>3828</v>
      </c>
      <c r="H28" s="216">
        <v>0</v>
      </c>
      <c r="I28" s="216">
        <v>3828</v>
      </c>
      <c r="J28" s="216">
        <v>46</v>
      </c>
      <c r="K28" s="216">
        <v>46</v>
      </c>
      <c r="L28" s="216"/>
      <c r="M28" s="216">
        <v>0</v>
      </c>
      <c r="N28" s="216"/>
      <c r="O28" s="216"/>
      <c r="P28" s="74"/>
      <c r="Q28" s="216"/>
      <c r="R28" s="216"/>
    </row>
    <row r="29" spans="2:18" x14ac:dyDescent="0.3">
      <c r="B29" s="212" t="s">
        <v>178</v>
      </c>
      <c r="C29" s="213" t="s">
        <v>785</v>
      </c>
      <c r="D29" s="216">
        <v>46882</v>
      </c>
      <c r="E29" s="216">
        <v>44944</v>
      </c>
      <c r="F29" s="216">
        <v>1938</v>
      </c>
      <c r="G29" s="216">
        <v>132</v>
      </c>
      <c r="H29" s="216">
        <v>0</v>
      </c>
      <c r="I29" s="216">
        <v>132</v>
      </c>
      <c r="J29" s="216">
        <v>0</v>
      </c>
      <c r="K29" s="216">
        <v>0</v>
      </c>
      <c r="L29" s="216"/>
      <c r="M29" s="216">
        <v>0</v>
      </c>
      <c r="N29" s="216"/>
      <c r="O29" s="216"/>
      <c r="P29" s="74"/>
      <c r="Q29" s="216"/>
      <c r="R29" s="216"/>
    </row>
    <row r="30" spans="2:18" x14ac:dyDescent="0.3">
      <c r="B30" s="217" t="s">
        <v>179</v>
      </c>
      <c r="C30" s="218" t="s">
        <v>318</v>
      </c>
      <c r="D30" s="216">
        <v>6310808</v>
      </c>
      <c r="E30" s="216">
        <v>5933601</v>
      </c>
      <c r="F30" s="216">
        <v>376786</v>
      </c>
      <c r="G30" s="216">
        <v>101125</v>
      </c>
      <c r="H30" s="216">
        <v>0</v>
      </c>
      <c r="I30" s="216">
        <v>101015</v>
      </c>
      <c r="J30" s="499">
        <v>-33233</v>
      </c>
      <c r="K30" s="499">
        <v>-22090</v>
      </c>
      <c r="L30" s="499">
        <v>-11141</v>
      </c>
      <c r="M30" s="499">
        <v>-22140</v>
      </c>
      <c r="N30" s="499">
        <v>-1</v>
      </c>
      <c r="O30" s="499">
        <v>-22038</v>
      </c>
      <c r="P30" s="499">
        <v>-427</v>
      </c>
      <c r="Q30" s="499">
        <v>2969806</v>
      </c>
      <c r="R30" s="499">
        <v>63272</v>
      </c>
    </row>
  </sheetData>
  <mergeCells count="10">
    <mergeCell ref="D5:I5"/>
    <mergeCell ref="J5:O5"/>
    <mergeCell ref="P5:P6"/>
    <mergeCell ref="Q5:R5"/>
    <mergeCell ref="D6:F6"/>
    <mergeCell ref="G6:I6"/>
    <mergeCell ref="J6:L6"/>
    <mergeCell ref="M6:O6"/>
    <mergeCell ref="Q6:Q7"/>
    <mergeCell ref="R6:R7"/>
  </mergeCells>
  <hyperlinks>
    <hyperlink ref="B2" location="Summary!B21" display="Template EU CR1: Performing and non-performing exposures and related provisions. " xr:uid="{9CD83D40-9282-4655-AE1B-95661F22156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18A5-8EC7-43DD-A3EE-B967D31BAD6C}">
  <sheetPr>
    <tabColor rgb="FF575783"/>
  </sheetPr>
  <dimension ref="B2:I9"/>
  <sheetViews>
    <sheetView workbookViewId="0">
      <selection activeCell="B2" sqref="B2"/>
    </sheetView>
  </sheetViews>
  <sheetFormatPr defaultRowHeight="14.4" x14ac:dyDescent="0.3"/>
  <cols>
    <col min="1" max="1" width="3.6640625" style="21" customWidth="1"/>
    <col min="2" max="2" width="6.33203125" style="21" customWidth="1"/>
    <col min="3" max="3" width="27" style="21" customWidth="1"/>
    <col min="4" max="4" width="18.5546875" style="21" bestFit="1" customWidth="1"/>
    <col min="5" max="5" width="10.6640625" style="21" customWidth="1"/>
    <col min="6" max="6" width="21.6640625" style="21" customWidth="1"/>
    <col min="7" max="7" width="13.33203125" style="21" customWidth="1"/>
    <col min="8" max="8" width="12.109375" style="21" bestFit="1" customWidth="1"/>
    <col min="9" max="9" width="10.6640625" style="21" customWidth="1"/>
    <col min="10" max="16384" width="8.88671875" style="21"/>
  </cols>
  <sheetData>
    <row r="2" spans="2:9" ht="21" x14ac:dyDescent="0.4">
      <c r="B2" s="22" t="s">
        <v>801</v>
      </c>
    </row>
    <row r="3" spans="2:9" x14ac:dyDescent="0.3">
      <c r="B3" s="75"/>
    </row>
    <row r="4" spans="2:9" x14ac:dyDescent="0.3">
      <c r="B4" s="76"/>
      <c r="C4" s="30"/>
      <c r="D4" s="61" t="s">
        <v>21</v>
      </c>
      <c r="E4" s="61" t="s">
        <v>23</v>
      </c>
      <c r="F4" s="61" t="s">
        <v>24</v>
      </c>
      <c r="G4" s="61" t="s">
        <v>25</v>
      </c>
      <c r="H4" s="61" t="s">
        <v>26</v>
      </c>
      <c r="I4" s="61" t="s">
        <v>27</v>
      </c>
    </row>
    <row r="5" spans="2:9" x14ac:dyDescent="0.3">
      <c r="B5" s="30"/>
      <c r="C5" s="30"/>
      <c r="D5" s="537" t="s">
        <v>803</v>
      </c>
      <c r="E5" s="537"/>
      <c r="F5" s="537"/>
      <c r="G5" s="537"/>
      <c r="H5" s="537"/>
      <c r="I5" s="537"/>
    </row>
    <row r="6" spans="2:9" ht="28.8" x14ac:dyDescent="0.3">
      <c r="B6" s="30"/>
      <c r="C6" s="352" t="s">
        <v>1251</v>
      </c>
      <c r="D6" s="17" t="s">
        <v>802</v>
      </c>
      <c r="E6" s="17" t="s">
        <v>804</v>
      </c>
      <c r="F6" s="17" t="s">
        <v>805</v>
      </c>
      <c r="G6" s="17" t="s">
        <v>806</v>
      </c>
      <c r="H6" s="17" t="s">
        <v>807</v>
      </c>
      <c r="I6" s="17" t="s">
        <v>318</v>
      </c>
    </row>
    <row r="7" spans="2:9" x14ac:dyDescent="0.3">
      <c r="B7" s="205">
        <v>1</v>
      </c>
      <c r="C7" s="157" t="s">
        <v>778</v>
      </c>
      <c r="D7" s="355">
        <v>311617</v>
      </c>
      <c r="E7" s="355">
        <v>646093</v>
      </c>
      <c r="F7" s="355">
        <v>2006984</v>
      </c>
      <c r="G7" s="355">
        <v>1329818</v>
      </c>
      <c r="H7" s="355">
        <v>1292</v>
      </c>
      <c r="I7" s="355">
        <v>4295804</v>
      </c>
    </row>
    <row r="8" spans="2:9" x14ac:dyDescent="0.3">
      <c r="B8" s="205">
        <v>2</v>
      </c>
      <c r="C8" s="157" t="s">
        <v>786</v>
      </c>
      <c r="D8" s="355"/>
      <c r="E8" s="355">
        <v>480720</v>
      </c>
      <c r="F8" s="355">
        <v>939686</v>
      </c>
      <c r="G8" s="355">
        <v>52324</v>
      </c>
      <c r="H8" s="355"/>
      <c r="I8" s="355">
        <v>1472730</v>
      </c>
    </row>
    <row r="9" spans="2:9" x14ac:dyDescent="0.3">
      <c r="B9" s="206">
        <v>3</v>
      </c>
      <c r="C9" s="207" t="s">
        <v>318</v>
      </c>
      <c r="D9" s="486">
        <v>311617</v>
      </c>
      <c r="E9" s="486">
        <v>1126813</v>
      </c>
      <c r="F9" s="486">
        <v>2946670</v>
      </c>
      <c r="G9" s="486">
        <v>1382142</v>
      </c>
      <c r="H9" s="486">
        <v>1292</v>
      </c>
      <c r="I9" s="486">
        <v>5768534</v>
      </c>
    </row>
  </sheetData>
  <mergeCells count="1">
    <mergeCell ref="D5:I5"/>
  </mergeCells>
  <hyperlinks>
    <hyperlink ref="B2" location="Summary!B22" display="Template EU CR1-A: Maturity of exposures" xr:uid="{4B4E9557-45E4-4738-B292-93DDC4D0659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FDEF6-804F-4964-86CC-3FF2ADD58FAA}">
  <sheetPr>
    <tabColor rgb="FF575783"/>
  </sheetPr>
  <dimension ref="B2:E11"/>
  <sheetViews>
    <sheetView workbookViewId="0">
      <selection activeCell="B2" sqref="B2"/>
    </sheetView>
  </sheetViews>
  <sheetFormatPr defaultRowHeight="14.4" x14ac:dyDescent="0.3"/>
  <cols>
    <col min="1" max="1" width="3.44140625" style="21" customWidth="1"/>
    <col min="2" max="2" width="6.77734375" style="21" customWidth="1"/>
    <col min="3" max="3" width="58.5546875" style="21" customWidth="1"/>
    <col min="4" max="4" width="27.33203125" style="21" customWidth="1"/>
    <col min="5" max="5" width="13.6640625" style="21" customWidth="1"/>
    <col min="6" max="6" width="13.88671875" style="21" customWidth="1"/>
    <col min="7" max="7" width="9.21875" style="21" customWidth="1"/>
    <col min="8" max="8" width="10.109375" style="21" customWidth="1"/>
    <col min="9" max="16384" width="8.88671875" style="21"/>
  </cols>
  <sheetData>
    <row r="2" spans="2:5" ht="21" x14ac:dyDescent="0.3">
      <c r="B2" s="52" t="s">
        <v>815</v>
      </c>
      <c r="C2" s="14"/>
      <c r="D2" s="14"/>
      <c r="E2" s="14"/>
    </row>
    <row r="3" spans="2:5" ht="15.6" x14ac:dyDescent="0.3">
      <c r="B3" s="78"/>
      <c r="C3" s="79"/>
      <c r="D3" s="79"/>
      <c r="E3" s="14"/>
    </row>
    <row r="4" spans="2:5" ht="15.6" x14ac:dyDescent="0.3">
      <c r="B4" s="80"/>
      <c r="C4" s="81"/>
      <c r="D4" s="55" t="s">
        <v>21</v>
      </c>
      <c r="E4" s="14"/>
    </row>
    <row r="5" spans="2:5" ht="15.6" x14ac:dyDescent="0.3">
      <c r="B5" s="80"/>
      <c r="C5" s="81" t="s">
        <v>1251</v>
      </c>
      <c r="D5" s="83" t="s">
        <v>814</v>
      </c>
      <c r="E5" s="14"/>
    </row>
    <row r="6" spans="2:5" x14ac:dyDescent="0.3">
      <c r="B6" s="199" t="s">
        <v>10</v>
      </c>
      <c r="C6" s="200" t="s">
        <v>808</v>
      </c>
      <c r="D6" s="201">
        <v>105026</v>
      </c>
      <c r="E6" s="14"/>
    </row>
    <row r="7" spans="2:5" x14ac:dyDescent="0.3">
      <c r="B7" s="202" t="s">
        <v>183</v>
      </c>
      <c r="C7" s="203" t="s">
        <v>809</v>
      </c>
      <c r="D7" s="201">
        <v>38364</v>
      </c>
      <c r="E7" s="14"/>
    </row>
    <row r="8" spans="2:5" x14ac:dyDescent="0.3">
      <c r="B8" s="202" t="s">
        <v>184</v>
      </c>
      <c r="C8" s="203" t="s">
        <v>810</v>
      </c>
      <c r="D8" s="495">
        <v>-46225</v>
      </c>
      <c r="E8" s="14"/>
    </row>
    <row r="9" spans="2:5" x14ac:dyDescent="0.3">
      <c r="B9" s="202" t="s">
        <v>185</v>
      </c>
      <c r="C9" s="204" t="s">
        <v>811</v>
      </c>
      <c r="D9" s="495">
        <v>-55</v>
      </c>
      <c r="E9" s="14"/>
    </row>
    <row r="10" spans="2:5" x14ac:dyDescent="0.3">
      <c r="B10" s="202" t="s">
        <v>186</v>
      </c>
      <c r="C10" s="204" t="s">
        <v>812</v>
      </c>
      <c r="D10" s="495">
        <v>-46170</v>
      </c>
      <c r="E10" s="14"/>
    </row>
    <row r="11" spans="2:5" x14ac:dyDescent="0.3">
      <c r="B11" s="199" t="s">
        <v>187</v>
      </c>
      <c r="C11" s="200" t="s">
        <v>813</v>
      </c>
      <c r="D11" s="201">
        <v>97165</v>
      </c>
      <c r="E11" s="14"/>
    </row>
  </sheetData>
  <hyperlinks>
    <hyperlink ref="B2" location="Summary!B23" display="Template EU CR2: Changes in the stock of non-performing loans and advances" xr:uid="{27ADFBFC-B941-42AF-9191-AE24071D23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A57B8-56A9-4F8F-8043-36123854CAD9}">
  <sheetPr>
    <tabColor rgb="FF575783"/>
  </sheetPr>
  <dimension ref="B2:K18"/>
  <sheetViews>
    <sheetView workbookViewId="0">
      <selection activeCell="B2" sqref="B2"/>
    </sheetView>
  </sheetViews>
  <sheetFormatPr defaultRowHeight="14.4" x14ac:dyDescent="0.3"/>
  <cols>
    <col min="1" max="1" width="3.44140625" style="21" customWidth="1"/>
    <col min="2" max="2" width="8.88671875" style="21"/>
    <col min="3" max="3" width="29.109375" style="21" customWidth="1"/>
    <col min="4" max="4" width="10.6640625" style="21" customWidth="1"/>
    <col min="5" max="5" width="11" style="21" customWidth="1"/>
    <col min="6" max="6" width="12.5546875" style="21" customWidth="1"/>
    <col min="7" max="7" width="10.5546875" style="21" customWidth="1"/>
    <col min="8" max="8" width="14.44140625" style="21" customWidth="1"/>
    <col min="9" max="9" width="17" style="21" customWidth="1"/>
    <col min="10" max="10" width="17.6640625" style="21" customWidth="1"/>
    <col min="11" max="11" width="18.5546875" style="21" customWidth="1"/>
    <col min="12" max="16384" width="8.88671875" style="21"/>
  </cols>
  <sheetData>
    <row r="2" spans="2:11" ht="21" x14ac:dyDescent="0.3">
      <c r="B2" s="52" t="s">
        <v>816</v>
      </c>
    </row>
    <row r="3" spans="2:11" ht="15.6" x14ac:dyDescent="0.3">
      <c r="B3" s="67"/>
      <c r="C3" s="68"/>
      <c r="D3" s="68"/>
      <c r="E3" s="68"/>
      <c r="F3" s="68"/>
      <c r="G3" s="68"/>
      <c r="H3" s="68"/>
      <c r="I3" s="68"/>
      <c r="J3" s="68"/>
      <c r="K3" s="68"/>
    </row>
    <row r="4" spans="2:11" ht="15.6" x14ac:dyDescent="0.3">
      <c r="B4" s="71"/>
      <c r="C4" s="71"/>
      <c r="D4" s="84" t="s">
        <v>21</v>
      </c>
      <c r="E4" s="84" t="s">
        <v>23</v>
      </c>
      <c r="F4" s="84" t="s">
        <v>24</v>
      </c>
      <c r="G4" s="84" t="s">
        <v>25</v>
      </c>
      <c r="H4" s="84" t="s">
        <v>26</v>
      </c>
      <c r="I4" s="84" t="s">
        <v>27</v>
      </c>
      <c r="J4" s="84" t="s">
        <v>180</v>
      </c>
      <c r="K4" s="84" t="s">
        <v>181</v>
      </c>
    </row>
    <row r="5" spans="2:11" ht="35.4" customHeight="1" x14ac:dyDescent="0.3">
      <c r="B5" s="71"/>
      <c r="C5" s="71"/>
      <c r="D5" s="538" t="s">
        <v>819</v>
      </c>
      <c r="E5" s="538"/>
      <c r="F5" s="538"/>
      <c r="G5" s="538"/>
      <c r="H5" s="538" t="s">
        <v>794</v>
      </c>
      <c r="I5" s="538"/>
      <c r="J5" s="538" t="s">
        <v>820</v>
      </c>
      <c r="K5" s="538"/>
    </row>
    <row r="6" spans="2:11" ht="15.6" x14ac:dyDescent="0.3">
      <c r="B6" s="71"/>
      <c r="C6" s="71"/>
      <c r="D6" s="538" t="s">
        <v>827</v>
      </c>
      <c r="E6" s="539" t="s">
        <v>826</v>
      </c>
      <c r="F6" s="539"/>
      <c r="G6" s="539"/>
      <c r="H6" s="538" t="s">
        <v>822</v>
      </c>
      <c r="I6" s="538" t="s">
        <v>823</v>
      </c>
      <c r="J6" s="84"/>
      <c r="K6" s="538" t="s">
        <v>821</v>
      </c>
    </row>
    <row r="7" spans="2:11" ht="22.8" x14ac:dyDescent="0.3">
      <c r="B7" s="71"/>
      <c r="C7" s="71" t="s">
        <v>1251</v>
      </c>
      <c r="D7" s="538"/>
      <c r="E7" s="84"/>
      <c r="F7" s="84" t="s">
        <v>824</v>
      </c>
      <c r="G7" s="84" t="s">
        <v>825</v>
      </c>
      <c r="H7" s="538"/>
      <c r="I7" s="538"/>
      <c r="J7" s="84"/>
      <c r="K7" s="538"/>
    </row>
    <row r="8" spans="2:11" ht="27.6" x14ac:dyDescent="0.3">
      <c r="B8" s="178" t="s">
        <v>182</v>
      </c>
      <c r="C8" s="172" t="s">
        <v>777</v>
      </c>
      <c r="D8" s="195">
        <v>0</v>
      </c>
      <c r="E8" s="195"/>
      <c r="F8" s="195"/>
      <c r="G8" s="196"/>
      <c r="H8" s="196"/>
      <c r="I8" s="196"/>
      <c r="J8" s="196"/>
      <c r="K8" s="196"/>
    </row>
    <row r="9" spans="2:11" x14ac:dyDescent="0.3">
      <c r="B9" s="178" t="s">
        <v>10</v>
      </c>
      <c r="C9" s="172" t="s">
        <v>778</v>
      </c>
      <c r="D9" s="195">
        <v>101663</v>
      </c>
      <c r="E9" s="195">
        <v>37397</v>
      </c>
      <c r="F9" s="195">
        <v>37397</v>
      </c>
      <c r="G9" s="196">
        <v>37397</v>
      </c>
      <c r="H9" s="196">
        <v>-2262</v>
      </c>
      <c r="I9" s="196">
        <v>-9600</v>
      </c>
      <c r="J9" s="196">
        <v>116808</v>
      </c>
      <c r="K9" s="196">
        <v>24796</v>
      </c>
    </row>
    <row r="10" spans="2:11" x14ac:dyDescent="0.3">
      <c r="B10" s="193" t="s">
        <v>183</v>
      </c>
      <c r="C10" s="194" t="s">
        <v>779</v>
      </c>
      <c r="D10" s="195">
        <v>0</v>
      </c>
      <c r="E10" s="195">
        <v>0</v>
      </c>
      <c r="F10" s="195">
        <v>0</v>
      </c>
      <c r="G10" s="195">
        <v>0</v>
      </c>
      <c r="H10" s="195">
        <v>0</v>
      </c>
      <c r="I10" s="195">
        <v>0</v>
      </c>
      <c r="J10" s="196">
        <v>0</v>
      </c>
      <c r="K10" s="196">
        <v>0</v>
      </c>
    </row>
    <row r="11" spans="2:11" x14ac:dyDescent="0.3">
      <c r="B11" s="193" t="s">
        <v>184</v>
      </c>
      <c r="C11" s="194" t="s">
        <v>780</v>
      </c>
      <c r="D11" s="195">
        <v>521</v>
      </c>
      <c r="E11" s="195">
        <v>0</v>
      </c>
      <c r="F11" s="195">
        <v>0</v>
      </c>
      <c r="G11" s="195">
        <v>0</v>
      </c>
      <c r="H11" s="195">
        <v>0</v>
      </c>
      <c r="I11" s="195">
        <v>0</v>
      </c>
      <c r="J11" s="196">
        <v>0</v>
      </c>
      <c r="K11" s="196">
        <v>0</v>
      </c>
    </row>
    <row r="12" spans="2:11" x14ac:dyDescent="0.3">
      <c r="B12" s="193" t="s">
        <v>185</v>
      </c>
      <c r="C12" s="194" t="s">
        <v>781</v>
      </c>
      <c r="D12" s="195">
        <v>0</v>
      </c>
      <c r="E12" s="195">
        <v>0</v>
      </c>
      <c r="F12" s="195">
        <v>0</v>
      </c>
      <c r="G12" s="195">
        <v>0</v>
      </c>
      <c r="H12" s="195">
        <v>0</v>
      </c>
      <c r="I12" s="195">
        <v>0</v>
      </c>
      <c r="J12" s="196">
        <v>0</v>
      </c>
      <c r="K12" s="196">
        <v>0</v>
      </c>
    </row>
    <row r="13" spans="2:11" x14ac:dyDescent="0.3">
      <c r="B13" s="193" t="s">
        <v>186</v>
      </c>
      <c r="C13" s="194" t="s">
        <v>782</v>
      </c>
      <c r="D13" s="195">
        <v>0</v>
      </c>
      <c r="E13" s="195">
        <v>0</v>
      </c>
      <c r="F13" s="195">
        <v>0</v>
      </c>
      <c r="G13" s="195">
        <v>0</v>
      </c>
      <c r="H13" s="195">
        <v>0</v>
      </c>
      <c r="I13" s="195">
        <v>0</v>
      </c>
      <c r="J13" s="196">
        <v>0</v>
      </c>
      <c r="K13" s="196">
        <v>0</v>
      </c>
    </row>
    <row r="14" spans="2:11" x14ac:dyDescent="0.3">
      <c r="B14" s="193" t="s">
        <v>187</v>
      </c>
      <c r="C14" s="194" t="s">
        <v>783</v>
      </c>
      <c r="D14" s="195">
        <v>96004</v>
      </c>
      <c r="E14" s="195">
        <v>29629</v>
      </c>
      <c r="F14" s="195">
        <v>29629</v>
      </c>
      <c r="G14" s="195">
        <v>29629</v>
      </c>
      <c r="H14" s="195">
        <v>-2089</v>
      </c>
      <c r="I14" s="195">
        <v>-6970</v>
      </c>
      <c r="J14" s="196">
        <v>112592</v>
      </c>
      <c r="K14" s="196">
        <v>22400</v>
      </c>
    </row>
    <row r="15" spans="2:11" x14ac:dyDescent="0.3">
      <c r="B15" s="193" t="s">
        <v>188</v>
      </c>
      <c r="C15" s="194" t="s">
        <v>785</v>
      </c>
      <c r="D15" s="195">
        <v>5138</v>
      </c>
      <c r="E15" s="195">
        <v>7768</v>
      </c>
      <c r="F15" s="195">
        <v>7768</v>
      </c>
      <c r="G15" s="195">
        <v>7768</v>
      </c>
      <c r="H15" s="195">
        <v>-173</v>
      </c>
      <c r="I15" s="195">
        <v>-2630</v>
      </c>
      <c r="J15" s="196">
        <v>4216</v>
      </c>
      <c r="K15" s="196">
        <v>2396</v>
      </c>
    </row>
    <row r="16" spans="2:11" x14ac:dyDescent="0.3">
      <c r="B16" s="178" t="s">
        <v>189</v>
      </c>
      <c r="C16" s="172" t="s">
        <v>817</v>
      </c>
      <c r="D16" s="195">
        <v>0</v>
      </c>
      <c r="E16" s="195">
        <v>0</v>
      </c>
      <c r="F16" s="195">
        <v>0</v>
      </c>
      <c r="G16" s="195">
        <v>0</v>
      </c>
      <c r="H16" s="195">
        <v>0</v>
      </c>
      <c r="I16" s="195">
        <v>0</v>
      </c>
      <c r="J16" s="196">
        <v>0</v>
      </c>
      <c r="K16" s="196">
        <v>0</v>
      </c>
    </row>
    <row r="17" spans="2:11" x14ac:dyDescent="0.3">
      <c r="B17" s="178" t="s">
        <v>190</v>
      </c>
      <c r="C17" s="172" t="s">
        <v>818</v>
      </c>
      <c r="D17" s="195">
        <v>3423</v>
      </c>
      <c r="E17" s="195">
        <v>3017</v>
      </c>
      <c r="F17" s="195">
        <v>0</v>
      </c>
      <c r="G17" s="196">
        <v>0</v>
      </c>
      <c r="H17" s="196">
        <v>0</v>
      </c>
      <c r="I17" s="196">
        <v>0</v>
      </c>
      <c r="J17" s="196">
        <v>0</v>
      </c>
      <c r="K17" s="196">
        <v>0</v>
      </c>
    </row>
    <row r="18" spans="2:11" x14ac:dyDescent="0.3">
      <c r="B18" s="179">
        <v>100</v>
      </c>
      <c r="C18" s="176" t="s">
        <v>318</v>
      </c>
      <c r="D18" s="197">
        <v>105086</v>
      </c>
      <c r="E18" s="197">
        <v>40414</v>
      </c>
      <c r="F18" s="197">
        <v>37397</v>
      </c>
      <c r="G18" s="198">
        <v>37397</v>
      </c>
      <c r="H18" s="198">
        <v>-2262</v>
      </c>
      <c r="I18" s="198">
        <v>-9600</v>
      </c>
      <c r="J18" s="198">
        <v>116808</v>
      </c>
      <c r="K18" s="198">
        <v>24796</v>
      </c>
    </row>
  </sheetData>
  <mergeCells count="8">
    <mergeCell ref="D5:G5"/>
    <mergeCell ref="H5:I5"/>
    <mergeCell ref="J5:K5"/>
    <mergeCell ref="D6:D7"/>
    <mergeCell ref="E6:G6"/>
    <mergeCell ref="H6:H7"/>
    <mergeCell ref="I6:I7"/>
    <mergeCell ref="K6:K7"/>
  </mergeCells>
  <hyperlinks>
    <hyperlink ref="B2" location="Summary!B24" display="Template EU CQ1: Credit quality of forborne exposures" xr:uid="{19E82A76-2B6D-461B-B57A-9E6E2FAD19D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7DED-468B-49F2-85CE-4460E90A882E}">
  <sheetPr>
    <tabColor rgb="FF575783"/>
  </sheetPr>
  <dimension ref="B2:J22"/>
  <sheetViews>
    <sheetView workbookViewId="0">
      <selection activeCell="B2" sqref="B2"/>
    </sheetView>
  </sheetViews>
  <sheetFormatPr defaultRowHeight="14.4" x14ac:dyDescent="0.3"/>
  <cols>
    <col min="1" max="1" width="4.109375" style="21" customWidth="1"/>
    <col min="2" max="2" width="6.21875" style="21" customWidth="1"/>
    <col min="3" max="3" width="32.109375" style="21" customWidth="1"/>
    <col min="4" max="4" width="10.5546875" style="21" bestFit="1" customWidth="1"/>
    <col min="5" max="5" width="9" style="21" bestFit="1" customWidth="1"/>
    <col min="6" max="6" width="12.6640625" style="21" customWidth="1"/>
    <col min="7" max="8" width="12.44140625" style="21" customWidth="1"/>
    <col min="9" max="9" width="16" style="21" customWidth="1"/>
    <col min="10" max="10" width="17.77734375" style="21" customWidth="1"/>
    <col min="11" max="16384" width="8.88671875" style="21"/>
  </cols>
  <sheetData>
    <row r="2" spans="2:10" ht="21" x14ac:dyDescent="0.3">
      <c r="B2" s="52" t="s">
        <v>828</v>
      </c>
    </row>
    <row r="3" spans="2:10" ht="15.6" x14ac:dyDescent="0.3">
      <c r="B3" s="67"/>
      <c r="C3" s="68"/>
      <c r="D3" s="68"/>
      <c r="E3" s="68"/>
      <c r="H3" s="68"/>
      <c r="I3" s="68"/>
      <c r="J3" s="87"/>
    </row>
    <row r="4" spans="2:10" ht="15" x14ac:dyDescent="0.3">
      <c r="B4" s="85"/>
      <c r="C4" s="85"/>
      <c r="D4" s="82" t="s">
        <v>21</v>
      </c>
      <c r="E4" s="82" t="s">
        <v>23</v>
      </c>
      <c r="F4" s="82" t="s">
        <v>24</v>
      </c>
      <c r="G4" s="82" t="s">
        <v>25</v>
      </c>
      <c r="H4" s="82" t="s">
        <v>26</v>
      </c>
      <c r="I4" s="82" t="s">
        <v>227</v>
      </c>
      <c r="J4" s="82" t="s">
        <v>180</v>
      </c>
    </row>
    <row r="5" spans="2:10" ht="20.399999999999999" customHeight="1" x14ac:dyDescent="0.3">
      <c r="B5" s="85"/>
      <c r="C5" s="85"/>
      <c r="D5" s="540" t="s">
        <v>831</v>
      </c>
      <c r="E5" s="540"/>
      <c r="F5" s="540"/>
      <c r="G5" s="540"/>
      <c r="H5" s="541" t="s">
        <v>834</v>
      </c>
      <c r="I5" s="540" t="s">
        <v>835</v>
      </c>
      <c r="J5" s="540" t="s">
        <v>836</v>
      </c>
    </row>
    <row r="6" spans="2:10" ht="42" customHeight="1" x14ac:dyDescent="0.3">
      <c r="B6" s="88"/>
      <c r="C6" s="88"/>
      <c r="D6" s="82"/>
      <c r="E6" s="540" t="s">
        <v>832</v>
      </c>
      <c r="F6" s="540"/>
      <c r="G6" s="542" t="s">
        <v>833</v>
      </c>
      <c r="H6" s="541"/>
      <c r="I6" s="540"/>
      <c r="J6" s="540"/>
    </row>
    <row r="7" spans="2:10" ht="15" x14ac:dyDescent="0.3">
      <c r="B7" s="85"/>
      <c r="C7" s="85"/>
      <c r="D7" s="82"/>
      <c r="E7" s="543"/>
      <c r="F7" s="540" t="s">
        <v>824</v>
      </c>
      <c r="G7" s="542"/>
      <c r="H7" s="544"/>
      <c r="I7" s="540"/>
      <c r="J7" s="540"/>
    </row>
    <row r="8" spans="2:10" ht="60.6" customHeight="1" x14ac:dyDescent="0.3">
      <c r="B8" s="85"/>
      <c r="C8" s="85" t="s">
        <v>1251</v>
      </c>
      <c r="D8" s="82"/>
      <c r="E8" s="543"/>
      <c r="F8" s="540"/>
      <c r="G8" s="542"/>
      <c r="H8" s="544"/>
      <c r="I8" s="540"/>
      <c r="J8" s="540"/>
    </row>
    <row r="9" spans="2:10" ht="15" x14ac:dyDescent="0.35">
      <c r="B9" s="181" t="s">
        <v>10</v>
      </c>
      <c r="C9" s="182" t="s">
        <v>829</v>
      </c>
      <c r="D9" s="183">
        <v>5823953.0154561335</v>
      </c>
      <c r="E9" s="183">
        <v>97165</v>
      </c>
      <c r="F9" s="183">
        <v>97165</v>
      </c>
      <c r="G9" s="183">
        <v>5817492.0154561335</v>
      </c>
      <c r="H9" s="500">
        <v>-55412.012127749025</v>
      </c>
      <c r="I9" s="91"/>
      <c r="J9" s="192"/>
    </row>
    <row r="10" spans="2:10" ht="15" x14ac:dyDescent="0.35">
      <c r="B10" s="184" t="s">
        <v>183</v>
      </c>
      <c r="C10" s="185" t="s">
        <v>206</v>
      </c>
      <c r="D10" s="186">
        <v>4663569.0244840411</v>
      </c>
      <c r="E10" s="186">
        <v>97164</v>
      </c>
      <c r="F10" s="186">
        <v>97164</v>
      </c>
      <c r="G10" s="186">
        <v>4657108.0244840411</v>
      </c>
      <c r="H10" s="501">
        <v>-55338</v>
      </c>
      <c r="I10" s="92"/>
      <c r="J10" s="191"/>
    </row>
    <row r="11" spans="2:10" ht="15" x14ac:dyDescent="0.35">
      <c r="B11" s="184" t="s">
        <v>184</v>
      </c>
      <c r="C11" s="185" t="s">
        <v>207</v>
      </c>
      <c r="D11" s="186">
        <v>267356</v>
      </c>
      <c r="E11" s="186">
        <v>0</v>
      </c>
      <c r="F11" s="186">
        <v>0</v>
      </c>
      <c r="G11" s="186">
        <v>267356</v>
      </c>
      <c r="H11" s="186">
        <v>0</v>
      </c>
      <c r="I11" s="92"/>
      <c r="J11" s="191"/>
    </row>
    <row r="12" spans="2:10" ht="15" x14ac:dyDescent="0.35">
      <c r="B12" s="184" t="s">
        <v>185</v>
      </c>
      <c r="C12" s="185" t="s">
        <v>208</v>
      </c>
      <c r="D12" s="186">
        <v>212005</v>
      </c>
      <c r="E12" s="186">
        <v>0</v>
      </c>
      <c r="F12" s="186"/>
      <c r="G12" s="186">
        <v>212005</v>
      </c>
      <c r="H12" s="501">
        <v>-7</v>
      </c>
      <c r="I12" s="92"/>
      <c r="J12" s="191"/>
    </row>
    <row r="13" spans="2:10" ht="15" x14ac:dyDescent="0.35">
      <c r="B13" s="184" t="s">
        <v>186</v>
      </c>
      <c r="C13" s="185" t="s">
        <v>209</v>
      </c>
      <c r="D13" s="186">
        <v>181480</v>
      </c>
      <c r="E13" s="186">
        <v>0</v>
      </c>
      <c r="F13" s="186"/>
      <c r="G13" s="186">
        <v>181480</v>
      </c>
      <c r="H13" s="186">
        <v>0</v>
      </c>
      <c r="I13" s="92"/>
      <c r="J13" s="191"/>
    </row>
    <row r="14" spans="2:10" ht="15" x14ac:dyDescent="0.35">
      <c r="B14" s="184" t="s">
        <v>187</v>
      </c>
      <c r="C14" s="185" t="s">
        <v>210</v>
      </c>
      <c r="D14" s="186">
        <v>124728</v>
      </c>
      <c r="E14" s="186">
        <v>0</v>
      </c>
      <c r="F14" s="186"/>
      <c r="G14" s="186">
        <v>124728</v>
      </c>
      <c r="H14" s="186">
        <v>0</v>
      </c>
      <c r="I14" s="92"/>
      <c r="J14" s="191"/>
    </row>
    <row r="15" spans="2:10" ht="15" x14ac:dyDescent="0.35">
      <c r="B15" s="184" t="s">
        <v>188</v>
      </c>
      <c r="C15" s="185" t="s">
        <v>211</v>
      </c>
      <c r="D15" s="186">
        <v>84315</v>
      </c>
      <c r="E15" s="186">
        <v>0</v>
      </c>
      <c r="F15" s="186"/>
      <c r="G15" s="186">
        <v>84315</v>
      </c>
      <c r="H15" s="186">
        <v>0</v>
      </c>
      <c r="I15" s="92"/>
      <c r="J15" s="191"/>
    </row>
    <row r="16" spans="2:10" ht="15" x14ac:dyDescent="0.35">
      <c r="B16" s="184" t="s">
        <v>189</v>
      </c>
      <c r="C16" s="185" t="s">
        <v>212</v>
      </c>
      <c r="D16" s="186">
        <v>72675</v>
      </c>
      <c r="E16" s="186">
        <v>0</v>
      </c>
      <c r="F16" s="186"/>
      <c r="G16" s="186">
        <v>72675</v>
      </c>
      <c r="H16" s="501">
        <v>-1</v>
      </c>
      <c r="I16" s="92"/>
      <c r="J16" s="191"/>
    </row>
    <row r="17" spans="2:10" ht="15" x14ac:dyDescent="0.35">
      <c r="B17" s="184" t="s">
        <v>190</v>
      </c>
      <c r="C17" s="185" t="s">
        <v>213</v>
      </c>
      <c r="D17" s="186">
        <v>61610</v>
      </c>
      <c r="E17" s="186">
        <v>1</v>
      </c>
      <c r="F17" s="186">
        <v>1</v>
      </c>
      <c r="G17" s="186">
        <v>61610</v>
      </c>
      <c r="H17" s="501">
        <v>-5</v>
      </c>
      <c r="I17" s="92"/>
      <c r="J17" s="191"/>
    </row>
    <row r="18" spans="2:10" ht="15" x14ac:dyDescent="0.35">
      <c r="B18" s="184" t="s">
        <v>191</v>
      </c>
      <c r="C18" s="187" t="s">
        <v>830</v>
      </c>
      <c r="D18" s="186">
        <v>156214.99097209238</v>
      </c>
      <c r="E18" s="186">
        <v>0</v>
      </c>
      <c r="F18" s="186">
        <v>0</v>
      </c>
      <c r="G18" s="186">
        <v>156214.99097209238</v>
      </c>
      <c r="H18" s="501">
        <v>-61.01212774902524</v>
      </c>
      <c r="I18" s="92"/>
      <c r="J18" s="191"/>
    </row>
    <row r="19" spans="2:10" ht="15" x14ac:dyDescent="0.35">
      <c r="B19" s="184" t="s">
        <v>192</v>
      </c>
      <c r="C19" s="182" t="s">
        <v>787</v>
      </c>
      <c r="D19" s="183">
        <v>587980</v>
      </c>
      <c r="E19" s="183">
        <v>3960</v>
      </c>
      <c r="F19" s="183">
        <v>3960</v>
      </c>
      <c r="G19" s="89"/>
      <c r="H19" s="89"/>
      <c r="I19" s="183">
        <v>46</v>
      </c>
      <c r="J19" s="91"/>
    </row>
    <row r="20" spans="2:10" ht="15" x14ac:dyDescent="0.35">
      <c r="B20" s="188" t="s">
        <v>193</v>
      </c>
      <c r="C20" s="185" t="s">
        <v>206</v>
      </c>
      <c r="D20" s="186">
        <v>585811</v>
      </c>
      <c r="E20" s="186">
        <v>3960</v>
      </c>
      <c r="F20" s="186">
        <v>3960</v>
      </c>
      <c r="G20" s="90"/>
      <c r="H20" s="90"/>
      <c r="I20" s="186">
        <v>46</v>
      </c>
      <c r="J20" s="91"/>
    </row>
    <row r="21" spans="2:10" ht="15" x14ac:dyDescent="0.35">
      <c r="B21" s="184" t="s">
        <v>194</v>
      </c>
      <c r="C21" s="187" t="s">
        <v>830</v>
      </c>
      <c r="D21" s="186">
        <v>2169</v>
      </c>
      <c r="E21" s="186">
        <v>0</v>
      </c>
      <c r="F21" s="186">
        <v>0</v>
      </c>
      <c r="G21" s="90">
        <v>0</v>
      </c>
      <c r="H21" s="90">
        <v>0</v>
      </c>
      <c r="I21" s="186">
        <v>0</v>
      </c>
      <c r="J21" s="91"/>
    </row>
    <row r="22" spans="2:10" ht="15" x14ac:dyDescent="0.35">
      <c r="B22" s="181" t="s">
        <v>195</v>
      </c>
      <c r="C22" s="182" t="s">
        <v>318</v>
      </c>
      <c r="D22" s="189">
        <v>6411933.0154561335</v>
      </c>
      <c r="E22" s="189">
        <v>101125</v>
      </c>
      <c r="F22" s="189">
        <v>101125</v>
      </c>
      <c r="G22" s="189">
        <v>5817492.0154561335</v>
      </c>
      <c r="H22" s="502">
        <v>-55412.012127749025</v>
      </c>
      <c r="I22" s="190">
        <v>46</v>
      </c>
      <c r="J22" s="191"/>
    </row>
  </sheetData>
  <mergeCells count="9">
    <mergeCell ref="D5:G5"/>
    <mergeCell ref="H5:H6"/>
    <mergeCell ref="I5:I8"/>
    <mergeCell ref="J5:J8"/>
    <mergeCell ref="E6:F6"/>
    <mergeCell ref="G6:G8"/>
    <mergeCell ref="E7:E8"/>
    <mergeCell ref="F7:F8"/>
    <mergeCell ref="H7:H8"/>
  </mergeCells>
  <hyperlinks>
    <hyperlink ref="B2" location="Summary!B25" display="Template EU CQ4: Quality of non-performing exposures by geography " xr:uid="{CCE2E0DB-A8EA-418C-90B9-C81D9AB4C14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B9C0-A278-44FC-99C0-B6CF50716267}">
  <sheetPr>
    <tabColor rgb="FF575783"/>
  </sheetPr>
  <dimension ref="B2:I28"/>
  <sheetViews>
    <sheetView workbookViewId="0">
      <selection activeCell="B2" sqref="B2"/>
    </sheetView>
  </sheetViews>
  <sheetFormatPr defaultRowHeight="14.4" x14ac:dyDescent="0.3"/>
  <cols>
    <col min="1" max="1" width="4.44140625" style="77" customWidth="1"/>
    <col min="2" max="2" width="4.6640625" style="77" customWidth="1"/>
    <col min="3" max="3" width="42.5546875" style="77" customWidth="1"/>
    <col min="4" max="4" width="9.77734375" style="77" bestFit="1" customWidth="1"/>
    <col min="5" max="5" width="9" style="77" bestFit="1" customWidth="1"/>
    <col min="6" max="6" width="12.109375" style="77" customWidth="1"/>
    <col min="7" max="7" width="13" style="77" customWidth="1"/>
    <col min="8" max="8" width="12.44140625" style="77" customWidth="1"/>
    <col min="9" max="9" width="20.33203125" style="77" customWidth="1"/>
    <col min="10" max="16384" width="8.88671875" style="77"/>
  </cols>
  <sheetData>
    <row r="2" spans="2:9" ht="21" x14ac:dyDescent="0.3">
      <c r="B2" s="52" t="s">
        <v>837</v>
      </c>
    </row>
    <row r="3" spans="2:9" ht="15.6" x14ac:dyDescent="0.3">
      <c r="B3" s="67"/>
      <c r="C3" s="68"/>
      <c r="D3" s="68"/>
      <c r="E3" s="545"/>
      <c r="F3" s="545"/>
      <c r="G3" s="68"/>
      <c r="H3" s="68"/>
      <c r="I3" s="68"/>
    </row>
    <row r="4" spans="2:9" ht="15.6" x14ac:dyDescent="0.3">
      <c r="B4" s="71"/>
      <c r="C4" s="71"/>
      <c r="D4" s="54" t="s">
        <v>21</v>
      </c>
      <c r="E4" s="54" t="s">
        <v>23</v>
      </c>
      <c r="F4" s="54" t="s">
        <v>24</v>
      </c>
      <c r="G4" s="54" t="s">
        <v>25</v>
      </c>
      <c r="H4" s="54" t="s">
        <v>26</v>
      </c>
      <c r="I4" s="54" t="s">
        <v>27</v>
      </c>
    </row>
    <row r="5" spans="2:9" ht="15.6" x14ac:dyDescent="0.3">
      <c r="B5" s="71"/>
      <c r="C5" s="71"/>
      <c r="D5" s="546" t="s">
        <v>857</v>
      </c>
      <c r="E5" s="546"/>
      <c r="F5" s="546"/>
      <c r="G5" s="546"/>
      <c r="H5" s="547" t="s">
        <v>834</v>
      </c>
      <c r="I5" s="547" t="s">
        <v>836</v>
      </c>
    </row>
    <row r="6" spans="2:9" ht="48" x14ac:dyDescent="0.3">
      <c r="B6" s="93"/>
      <c r="C6" s="93"/>
      <c r="D6" s="54"/>
      <c r="E6" s="546" t="s">
        <v>832</v>
      </c>
      <c r="F6" s="546"/>
      <c r="G6" s="54" t="s">
        <v>858</v>
      </c>
      <c r="H6" s="547"/>
      <c r="I6" s="547"/>
    </row>
    <row r="7" spans="2:9" ht="15.6" x14ac:dyDescent="0.3">
      <c r="B7" s="71"/>
      <c r="C7" s="71"/>
      <c r="D7" s="54"/>
      <c r="E7" s="548"/>
      <c r="F7" s="547" t="s">
        <v>824</v>
      </c>
      <c r="G7" s="548"/>
      <c r="H7" s="547"/>
      <c r="I7" s="547"/>
    </row>
    <row r="8" spans="2:9" ht="43.2" customHeight="1" x14ac:dyDescent="0.3">
      <c r="B8" s="71"/>
      <c r="C8" s="71" t="s">
        <v>1251</v>
      </c>
      <c r="D8" s="54"/>
      <c r="E8" s="548"/>
      <c r="F8" s="547"/>
      <c r="G8" s="548"/>
      <c r="H8" s="547"/>
      <c r="I8" s="547"/>
    </row>
    <row r="9" spans="2:9" x14ac:dyDescent="0.3">
      <c r="B9" s="178" t="s">
        <v>10</v>
      </c>
      <c r="C9" s="172" t="s">
        <v>838</v>
      </c>
      <c r="D9" s="149">
        <v>50818</v>
      </c>
      <c r="E9" s="149">
        <v>1846</v>
      </c>
      <c r="F9" s="149">
        <v>1846</v>
      </c>
      <c r="G9" s="149">
        <v>50818</v>
      </c>
      <c r="H9" s="501">
        <v>-417</v>
      </c>
      <c r="I9" s="149"/>
    </row>
    <row r="10" spans="2:9" x14ac:dyDescent="0.3">
      <c r="B10" s="178" t="s">
        <v>183</v>
      </c>
      <c r="C10" s="172" t="s">
        <v>839</v>
      </c>
      <c r="D10" s="149">
        <v>5768</v>
      </c>
      <c r="E10" s="149">
        <v>0</v>
      </c>
      <c r="F10" s="149">
        <v>0</v>
      </c>
      <c r="G10" s="149">
        <v>5768</v>
      </c>
      <c r="H10" s="501">
        <v>-180</v>
      </c>
      <c r="I10" s="149"/>
    </row>
    <row r="11" spans="2:9" x14ac:dyDescent="0.3">
      <c r="B11" s="178" t="s">
        <v>184</v>
      </c>
      <c r="C11" s="172" t="s">
        <v>840</v>
      </c>
      <c r="D11" s="149">
        <v>341355</v>
      </c>
      <c r="E11" s="149">
        <v>12590</v>
      </c>
      <c r="F11" s="149">
        <v>12590</v>
      </c>
      <c r="G11" s="149">
        <v>341355</v>
      </c>
      <c r="H11" s="501">
        <v>-8715</v>
      </c>
      <c r="I11" s="149"/>
    </row>
    <row r="12" spans="2:9" x14ac:dyDescent="0.3">
      <c r="B12" s="178" t="s">
        <v>185</v>
      </c>
      <c r="C12" s="172" t="s">
        <v>841</v>
      </c>
      <c r="D12" s="149">
        <v>169381</v>
      </c>
      <c r="E12" s="149">
        <v>1279</v>
      </c>
      <c r="F12" s="149">
        <v>1279</v>
      </c>
      <c r="G12" s="149">
        <v>169381</v>
      </c>
      <c r="H12" s="501">
        <v>-2719</v>
      </c>
      <c r="I12" s="149"/>
    </row>
    <row r="13" spans="2:9" x14ac:dyDescent="0.3">
      <c r="B13" s="178" t="s">
        <v>186</v>
      </c>
      <c r="C13" s="172" t="s">
        <v>842</v>
      </c>
      <c r="D13" s="149">
        <v>35479</v>
      </c>
      <c r="E13" s="149">
        <v>1113</v>
      </c>
      <c r="F13" s="149">
        <v>1113</v>
      </c>
      <c r="G13" s="149">
        <v>35479</v>
      </c>
      <c r="H13" s="501">
        <v>-398</v>
      </c>
      <c r="I13" s="149"/>
    </row>
    <row r="14" spans="2:9" x14ac:dyDescent="0.3">
      <c r="B14" s="178" t="s">
        <v>187</v>
      </c>
      <c r="C14" s="172" t="s">
        <v>843</v>
      </c>
      <c r="D14" s="149">
        <v>123873</v>
      </c>
      <c r="E14" s="149">
        <v>5689</v>
      </c>
      <c r="F14" s="149">
        <v>5689</v>
      </c>
      <c r="G14" s="149">
        <v>123873</v>
      </c>
      <c r="H14" s="501">
        <v>-2122</v>
      </c>
      <c r="I14" s="149"/>
    </row>
    <row r="15" spans="2:9" x14ac:dyDescent="0.3">
      <c r="B15" s="178" t="s">
        <v>188</v>
      </c>
      <c r="C15" s="172" t="s">
        <v>844</v>
      </c>
      <c r="D15" s="149">
        <v>209497</v>
      </c>
      <c r="E15" s="149">
        <v>2029</v>
      </c>
      <c r="F15" s="149">
        <v>2029</v>
      </c>
      <c r="G15" s="149">
        <v>209497</v>
      </c>
      <c r="H15" s="501">
        <v>-2803</v>
      </c>
      <c r="I15" s="149"/>
    </row>
    <row r="16" spans="2:9" x14ac:dyDescent="0.3">
      <c r="B16" s="178" t="s">
        <v>189</v>
      </c>
      <c r="C16" s="172" t="s">
        <v>845</v>
      </c>
      <c r="D16" s="149">
        <v>131369</v>
      </c>
      <c r="E16" s="149">
        <v>10731</v>
      </c>
      <c r="F16" s="149">
        <v>10731</v>
      </c>
      <c r="G16" s="149">
        <v>131369</v>
      </c>
      <c r="H16" s="501">
        <v>-2104</v>
      </c>
      <c r="I16" s="149"/>
    </row>
    <row r="17" spans="2:9" x14ac:dyDescent="0.3">
      <c r="B17" s="178" t="s">
        <v>190</v>
      </c>
      <c r="C17" s="172" t="s">
        <v>846</v>
      </c>
      <c r="D17" s="149">
        <v>80282</v>
      </c>
      <c r="E17" s="149">
        <v>213</v>
      </c>
      <c r="F17" s="149">
        <v>213</v>
      </c>
      <c r="G17" s="149">
        <v>80282</v>
      </c>
      <c r="H17" s="501">
        <v>-388</v>
      </c>
      <c r="I17" s="149"/>
    </row>
    <row r="18" spans="2:9" x14ac:dyDescent="0.3">
      <c r="B18" s="178" t="s">
        <v>191</v>
      </c>
      <c r="C18" s="172" t="s">
        <v>847</v>
      </c>
      <c r="D18" s="149">
        <v>11991</v>
      </c>
      <c r="E18" s="149">
        <v>42</v>
      </c>
      <c r="F18" s="149">
        <v>42</v>
      </c>
      <c r="G18" s="149">
        <v>11991</v>
      </c>
      <c r="H18" s="501">
        <v>-46</v>
      </c>
      <c r="I18" s="149"/>
    </row>
    <row r="19" spans="2:9" x14ac:dyDescent="0.3">
      <c r="B19" s="178" t="s">
        <v>192</v>
      </c>
      <c r="C19" s="172" t="s">
        <v>848</v>
      </c>
      <c r="D19" s="149">
        <v>64601</v>
      </c>
      <c r="E19" s="149">
        <v>3</v>
      </c>
      <c r="F19" s="149">
        <v>3</v>
      </c>
      <c r="G19" s="149">
        <v>64601</v>
      </c>
      <c r="H19" s="501">
        <v>-102</v>
      </c>
      <c r="I19" s="149"/>
    </row>
    <row r="20" spans="2:9" x14ac:dyDescent="0.3">
      <c r="B20" s="178" t="s">
        <v>193</v>
      </c>
      <c r="C20" s="172" t="s">
        <v>849</v>
      </c>
      <c r="D20" s="149">
        <v>614570</v>
      </c>
      <c r="E20" s="149">
        <v>11472</v>
      </c>
      <c r="F20" s="149">
        <v>11472</v>
      </c>
      <c r="G20" s="149">
        <v>614570</v>
      </c>
      <c r="H20" s="501">
        <v>-5559</v>
      </c>
      <c r="I20" s="149"/>
    </row>
    <row r="21" spans="2:9" x14ac:dyDescent="0.3">
      <c r="B21" s="178" t="s">
        <v>194</v>
      </c>
      <c r="C21" s="172" t="s">
        <v>850</v>
      </c>
      <c r="D21" s="149">
        <v>73345</v>
      </c>
      <c r="E21" s="149">
        <v>317</v>
      </c>
      <c r="F21" s="149">
        <v>317</v>
      </c>
      <c r="G21" s="149">
        <v>73345</v>
      </c>
      <c r="H21" s="501">
        <v>-424</v>
      </c>
      <c r="I21" s="149"/>
    </row>
    <row r="22" spans="2:9" x14ac:dyDescent="0.3">
      <c r="B22" s="178" t="s">
        <v>195</v>
      </c>
      <c r="C22" s="172" t="s">
        <v>851</v>
      </c>
      <c r="D22" s="149">
        <v>147480</v>
      </c>
      <c r="E22" s="149">
        <v>5075</v>
      </c>
      <c r="F22" s="149">
        <v>5075</v>
      </c>
      <c r="G22" s="149">
        <v>147480</v>
      </c>
      <c r="H22" s="501">
        <v>-2705</v>
      </c>
      <c r="I22" s="149"/>
    </row>
    <row r="23" spans="2:9" ht="27.6" x14ac:dyDescent="0.3">
      <c r="B23" s="178" t="s">
        <v>196</v>
      </c>
      <c r="C23" s="172" t="s">
        <v>852</v>
      </c>
      <c r="D23" s="149">
        <v>0</v>
      </c>
      <c r="E23" s="149">
        <v>0</v>
      </c>
      <c r="F23" s="149">
        <v>0</v>
      </c>
      <c r="G23" s="149">
        <v>0</v>
      </c>
      <c r="H23" s="149">
        <v>0</v>
      </c>
      <c r="I23" s="149"/>
    </row>
    <row r="24" spans="2:9" x14ac:dyDescent="0.3">
      <c r="B24" s="178" t="s">
        <v>197</v>
      </c>
      <c r="C24" s="172" t="s">
        <v>853</v>
      </c>
      <c r="D24" s="149">
        <v>4952</v>
      </c>
      <c r="E24" s="149">
        <v>4</v>
      </c>
      <c r="F24" s="149">
        <v>4</v>
      </c>
      <c r="G24" s="149">
        <v>4952</v>
      </c>
      <c r="H24" s="501">
        <v>-58</v>
      </c>
      <c r="I24" s="149"/>
    </row>
    <row r="25" spans="2:9" x14ac:dyDescent="0.3">
      <c r="B25" s="178" t="s">
        <v>198</v>
      </c>
      <c r="C25" s="172" t="s">
        <v>854</v>
      </c>
      <c r="D25" s="149">
        <v>15043</v>
      </c>
      <c r="E25" s="149">
        <v>33</v>
      </c>
      <c r="F25" s="149">
        <v>33</v>
      </c>
      <c r="G25" s="149">
        <v>15043</v>
      </c>
      <c r="H25" s="501">
        <v>-46</v>
      </c>
      <c r="I25" s="149"/>
    </row>
    <row r="26" spans="2:9" x14ac:dyDescent="0.3">
      <c r="B26" s="178" t="s">
        <v>199</v>
      </c>
      <c r="C26" s="172" t="s">
        <v>855</v>
      </c>
      <c r="D26" s="149">
        <v>21696</v>
      </c>
      <c r="E26" s="149">
        <v>103</v>
      </c>
      <c r="F26" s="149">
        <v>103</v>
      </c>
      <c r="G26" s="149">
        <v>21696</v>
      </c>
      <c r="H26" s="501">
        <v>-373</v>
      </c>
      <c r="I26" s="149"/>
    </row>
    <row r="27" spans="2:9" x14ac:dyDescent="0.3">
      <c r="B27" s="178" t="s">
        <v>200</v>
      </c>
      <c r="C27" s="172" t="s">
        <v>856</v>
      </c>
      <c r="D27" s="149">
        <v>18306</v>
      </c>
      <c r="E27" s="149">
        <v>1329</v>
      </c>
      <c r="F27" s="149">
        <v>1329</v>
      </c>
      <c r="G27" s="149">
        <v>18306</v>
      </c>
      <c r="H27" s="501">
        <v>-305</v>
      </c>
      <c r="I27" s="149"/>
    </row>
    <row r="28" spans="2:9" x14ac:dyDescent="0.3">
      <c r="B28" s="179" t="s">
        <v>201</v>
      </c>
      <c r="C28" s="176" t="s">
        <v>318</v>
      </c>
      <c r="D28" s="180">
        <v>2119806</v>
      </c>
      <c r="E28" s="180">
        <v>53868</v>
      </c>
      <c r="F28" s="180">
        <v>53868</v>
      </c>
      <c r="G28" s="180">
        <v>2119806</v>
      </c>
      <c r="H28" s="503">
        <v>-29464</v>
      </c>
      <c r="I28" s="180"/>
    </row>
  </sheetData>
  <mergeCells count="8">
    <mergeCell ref="E3:F3"/>
    <mergeCell ref="D5:G5"/>
    <mergeCell ref="H5:H8"/>
    <mergeCell ref="I5:I8"/>
    <mergeCell ref="E6:F6"/>
    <mergeCell ref="E7:E8"/>
    <mergeCell ref="F7:F8"/>
    <mergeCell ref="G7:G8"/>
  </mergeCells>
  <hyperlinks>
    <hyperlink ref="B2" location="Summary!B26" display="Template EU CQ5: Credit quality of loans and advances to non-financial corporations by industry" xr:uid="{F9870D78-0472-49C4-A8EE-A98A6700F7D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E4A9-B2ED-42F5-B0A9-83B663214207}">
  <sheetPr>
    <tabColor rgb="FF575783"/>
  </sheetPr>
  <dimension ref="B2:F14"/>
  <sheetViews>
    <sheetView workbookViewId="0">
      <selection activeCell="B2" sqref="B2"/>
    </sheetView>
  </sheetViews>
  <sheetFormatPr defaultRowHeight="14.4" x14ac:dyDescent="0.3"/>
  <cols>
    <col min="1" max="1" width="4.5546875" style="77" customWidth="1"/>
    <col min="2" max="2" width="4.6640625" style="77" customWidth="1"/>
    <col min="3" max="4" width="26.44140625" style="77" customWidth="1"/>
    <col min="5" max="6" width="27" style="77" customWidth="1"/>
    <col min="7" max="16384" width="8.88671875" style="77"/>
  </cols>
  <sheetData>
    <row r="2" spans="2:6" ht="21" x14ac:dyDescent="0.3">
      <c r="B2" s="52" t="s">
        <v>859</v>
      </c>
    </row>
    <row r="3" spans="2:6" ht="15.6" x14ac:dyDescent="0.3">
      <c r="B3" s="545"/>
      <c r="C3" s="545"/>
      <c r="D3" s="45"/>
      <c r="E3" s="45"/>
      <c r="F3" s="45"/>
    </row>
    <row r="4" spans="2:6" ht="15.6" x14ac:dyDescent="0.3">
      <c r="B4" s="552"/>
      <c r="C4" s="552"/>
      <c r="D4" s="81"/>
      <c r="E4" s="94" t="s">
        <v>21</v>
      </c>
      <c r="F4" s="94" t="s">
        <v>23</v>
      </c>
    </row>
    <row r="5" spans="2:6" ht="15.6" x14ac:dyDescent="0.3">
      <c r="B5" s="552"/>
      <c r="C5" s="552"/>
      <c r="D5" s="81"/>
      <c r="E5" s="520" t="s">
        <v>867</v>
      </c>
      <c r="F5" s="520"/>
    </row>
    <row r="6" spans="2:6" ht="15.6" x14ac:dyDescent="0.3">
      <c r="B6" s="552"/>
      <c r="C6" s="552"/>
      <c r="D6" s="85" t="s">
        <v>1251</v>
      </c>
      <c r="E6" s="55" t="s">
        <v>868</v>
      </c>
      <c r="F6" s="55" t="s">
        <v>869</v>
      </c>
    </row>
    <row r="7" spans="2:6" x14ac:dyDescent="0.3">
      <c r="B7" s="171" t="s">
        <v>10</v>
      </c>
      <c r="C7" s="551" t="s">
        <v>860</v>
      </c>
      <c r="D7" s="551"/>
      <c r="E7" s="172">
        <v>0</v>
      </c>
      <c r="F7" s="173"/>
    </row>
    <row r="8" spans="2:6" x14ac:dyDescent="0.3">
      <c r="B8" s="171" t="s">
        <v>183</v>
      </c>
      <c r="C8" s="551" t="s">
        <v>861</v>
      </c>
      <c r="D8" s="551"/>
      <c r="E8" s="172">
        <v>230</v>
      </c>
      <c r="F8" s="173"/>
    </row>
    <row r="9" spans="2:6" x14ac:dyDescent="0.3">
      <c r="B9" s="174" t="s">
        <v>184</v>
      </c>
      <c r="C9" s="549" t="s">
        <v>862</v>
      </c>
      <c r="D9" s="549"/>
      <c r="E9" s="172">
        <v>0</v>
      </c>
      <c r="F9" s="173"/>
    </row>
    <row r="10" spans="2:6" x14ac:dyDescent="0.3">
      <c r="B10" s="174" t="s">
        <v>185</v>
      </c>
      <c r="C10" s="549" t="s">
        <v>863</v>
      </c>
      <c r="D10" s="549"/>
      <c r="E10" s="172">
        <v>0</v>
      </c>
      <c r="F10" s="173"/>
    </row>
    <row r="11" spans="2:6" x14ac:dyDescent="0.3">
      <c r="B11" s="174" t="s">
        <v>186</v>
      </c>
      <c r="C11" s="549" t="s">
        <v>864</v>
      </c>
      <c r="D11" s="549"/>
      <c r="E11" s="172">
        <v>230</v>
      </c>
      <c r="F11" s="173"/>
    </row>
    <row r="12" spans="2:6" x14ac:dyDescent="0.3">
      <c r="B12" s="174" t="s">
        <v>187</v>
      </c>
      <c r="C12" s="549" t="s">
        <v>865</v>
      </c>
      <c r="D12" s="549"/>
      <c r="E12" s="172">
        <v>0</v>
      </c>
      <c r="F12" s="173"/>
    </row>
    <row r="13" spans="2:6" x14ac:dyDescent="0.3">
      <c r="B13" s="174" t="s">
        <v>188</v>
      </c>
      <c r="C13" s="549" t="s">
        <v>866</v>
      </c>
      <c r="D13" s="549"/>
      <c r="E13" s="172">
        <v>0</v>
      </c>
      <c r="F13" s="173"/>
    </row>
    <row r="14" spans="2:6" x14ac:dyDescent="0.3">
      <c r="B14" s="175" t="s">
        <v>189</v>
      </c>
      <c r="C14" s="550" t="s">
        <v>318</v>
      </c>
      <c r="D14" s="550"/>
      <c r="E14" s="177">
        <v>230</v>
      </c>
      <c r="F14" s="173"/>
    </row>
  </sheetData>
  <mergeCells count="13">
    <mergeCell ref="B6:C6"/>
    <mergeCell ref="B3:C3"/>
    <mergeCell ref="B4:C4"/>
    <mergeCell ref="B5:C5"/>
    <mergeCell ref="E5:F5"/>
    <mergeCell ref="C13:D13"/>
    <mergeCell ref="C14:D14"/>
    <mergeCell ref="C7:D7"/>
    <mergeCell ref="C8:D8"/>
    <mergeCell ref="C9:D9"/>
    <mergeCell ref="C10:D10"/>
    <mergeCell ref="C11:D11"/>
    <mergeCell ref="C12:D12"/>
  </mergeCells>
  <hyperlinks>
    <hyperlink ref="B2" location="Summary!B27" display="Template EU CQ7: Collateral obtained by taking possession and execution processes " xr:uid="{66135E76-FFCE-4B6F-97FA-FD538BBA4DB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86016-67E2-472D-B779-5FC08AA93DB0}">
  <sheetPr>
    <tabColor rgb="FF575783"/>
  </sheetPr>
  <dimension ref="B2:J13"/>
  <sheetViews>
    <sheetView workbookViewId="0">
      <selection activeCell="B2" sqref="B2"/>
    </sheetView>
  </sheetViews>
  <sheetFormatPr defaultColWidth="9.33203125" defaultRowHeight="14.4" x14ac:dyDescent="0.3"/>
  <cols>
    <col min="1" max="1" width="4.109375" style="21" customWidth="1"/>
    <col min="2" max="2" width="6.33203125" style="21" customWidth="1"/>
    <col min="3" max="3" width="55" style="21" customWidth="1"/>
    <col min="4" max="4" width="19.33203125" style="21" customWidth="1"/>
    <col min="5" max="5" width="27" style="21" customWidth="1"/>
    <col min="6" max="6" width="23.6640625" style="21" customWidth="1"/>
    <col min="7" max="7" width="21.33203125" style="21" customWidth="1"/>
    <col min="8" max="8" width="28.33203125" style="21" customWidth="1"/>
    <col min="9" max="16384" width="9.33203125" style="21"/>
  </cols>
  <sheetData>
    <row r="2" spans="2:10" ht="21" x14ac:dyDescent="0.4">
      <c r="B2" s="98" t="s">
        <v>870</v>
      </c>
      <c r="C2" s="95"/>
      <c r="D2" s="95"/>
      <c r="E2" s="95"/>
      <c r="F2" s="95"/>
      <c r="G2" s="95"/>
      <c r="H2" s="95"/>
      <c r="I2" s="95"/>
      <c r="J2" s="35"/>
    </row>
    <row r="4" spans="2:10" ht="35.4" customHeight="1" x14ac:dyDescent="0.3">
      <c r="B4" s="37"/>
      <c r="C4" s="96"/>
      <c r="D4" s="553" t="s">
        <v>874</v>
      </c>
      <c r="E4" s="553" t="s">
        <v>875</v>
      </c>
      <c r="F4" s="102"/>
      <c r="G4" s="102"/>
      <c r="H4" s="102"/>
      <c r="I4" s="35"/>
      <c r="J4" s="35"/>
    </row>
    <row r="5" spans="2:10" ht="45" customHeight="1" x14ac:dyDescent="0.3">
      <c r="B5" s="37"/>
      <c r="C5" s="96"/>
      <c r="D5" s="553"/>
      <c r="E5" s="553"/>
      <c r="F5" s="97" t="s">
        <v>876</v>
      </c>
      <c r="G5" s="489" t="s">
        <v>877</v>
      </c>
      <c r="H5" s="102"/>
      <c r="I5" s="35"/>
      <c r="J5" s="35"/>
    </row>
    <row r="6" spans="2:10" ht="30" customHeight="1" x14ac:dyDescent="0.3">
      <c r="B6" s="37"/>
      <c r="C6" s="96" t="s">
        <v>1251</v>
      </c>
      <c r="D6" s="553"/>
      <c r="E6" s="102"/>
      <c r="F6" s="102"/>
      <c r="G6" s="102"/>
      <c r="H6" s="489" t="s">
        <v>878</v>
      </c>
      <c r="I6" s="35"/>
      <c r="J6" s="35"/>
    </row>
    <row r="7" spans="2:10" ht="16.8" x14ac:dyDescent="0.3">
      <c r="B7" s="37"/>
      <c r="C7" s="96"/>
      <c r="D7" s="97" t="s">
        <v>21</v>
      </c>
      <c r="E7" s="97" t="s">
        <v>23</v>
      </c>
      <c r="F7" s="97" t="s">
        <v>24</v>
      </c>
      <c r="G7" s="97" t="s">
        <v>25</v>
      </c>
      <c r="H7" s="97" t="s">
        <v>26</v>
      </c>
      <c r="I7" s="35"/>
      <c r="J7" s="35"/>
    </row>
    <row r="8" spans="2:10" x14ac:dyDescent="0.3">
      <c r="B8" s="164">
        <v>1</v>
      </c>
      <c r="C8" s="165" t="s">
        <v>778</v>
      </c>
      <c r="D8" s="166">
        <v>1262726</v>
      </c>
      <c r="E8" s="166">
        <v>3033078</v>
      </c>
      <c r="F8" s="166">
        <v>2895693</v>
      </c>
      <c r="G8" s="166">
        <v>137385</v>
      </c>
      <c r="H8" s="415">
        <v>0</v>
      </c>
      <c r="I8" s="35"/>
      <c r="J8" s="35"/>
    </row>
    <row r="9" spans="2:10" x14ac:dyDescent="0.3">
      <c r="B9" s="164">
        <v>2</v>
      </c>
      <c r="C9" s="165" t="s">
        <v>871</v>
      </c>
      <c r="D9" s="166">
        <v>1472730</v>
      </c>
      <c r="E9" s="166">
        <v>0</v>
      </c>
      <c r="F9" s="166">
        <v>0</v>
      </c>
      <c r="G9" s="166">
        <v>0</v>
      </c>
      <c r="H9" s="414"/>
      <c r="I9" s="35"/>
      <c r="J9" s="35"/>
    </row>
    <row r="10" spans="2:10" x14ac:dyDescent="0.3">
      <c r="B10" s="164">
        <v>3</v>
      </c>
      <c r="C10" s="165" t="s">
        <v>318</v>
      </c>
      <c r="D10" s="166">
        <v>2735456</v>
      </c>
      <c r="E10" s="166">
        <v>3033078</v>
      </c>
      <c r="F10" s="166">
        <v>2895693</v>
      </c>
      <c r="G10" s="168">
        <v>137385</v>
      </c>
      <c r="H10" s="415">
        <v>0</v>
      </c>
      <c r="I10" s="35"/>
      <c r="J10" s="35"/>
    </row>
    <row r="11" spans="2:10" x14ac:dyDescent="0.3">
      <c r="B11" s="164">
        <v>4</v>
      </c>
      <c r="C11" s="134" t="s">
        <v>872</v>
      </c>
      <c r="D11" s="169">
        <v>24756</v>
      </c>
      <c r="E11" s="169">
        <v>63272</v>
      </c>
      <c r="F11" s="169">
        <v>53895</v>
      </c>
      <c r="G11" s="169">
        <v>9377</v>
      </c>
      <c r="H11" s="415">
        <v>0</v>
      </c>
      <c r="I11" s="35"/>
      <c r="J11" s="35"/>
    </row>
    <row r="12" spans="2:10" x14ac:dyDescent="0.3">
      <c r="B12" s="129" t="s">
        <v>228</v>
      </c>
      <c r="C12" s="134" t="s">
        <v>873</v>
      </c>
      <c r="D12" s="169">
        <v>24756</v>
      </c>
      <c r="E12" s="169">
        <v>63272</v>
      </c>
      <c r="F12" s="170"/>
      <c r="G12" s="170"/>
      <c r="H12" s="414"/>
      <c r="I12" s="35"/>
      <c r="J12" s="35"/>
    </row>
    <row r="13" spans="2:10" x14ac:dyDescent="0.3">
      <c r="C13" s="53"/>
    </row>
  </sheetData>
  <mergeCells count="2">
    <mergeCell ref="D4:D6"/>
    <mergeCell ref="E4:E5"/>
  </mergeCells>
  <hyperlinks>
    <hyperlink ref="B2" location="Summary!B29" display="Template EU CR3 –  CRM techniques overview:  Disclosure of the use of credit risk mitigation techniques" xr:uid="{97C2EC07-3CBD-47B7-9AF1-2BA734D91193}"/>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55ECB-3B15-4DD2-AB4E-6B12E2C6A1C4}">
  <sheetPr>
    <tabColor rgb="FF575783"/>
  </sheetPr>
  <dimension ref="B2:I32"/>
  <sheetViews>
    <sheetView workbookViewId="0">
      <selection activeCell="B2" sqref="B2"/>
    </sheetView>
  </sheetViews>
  <sheetFormatPr defaultRowHeight="14.4" x14ac:dyDescent="0.3"/>
  <cols>
    <col min="1" max="1" width="8.88671875" style="77"/>
    <col min="2" max="2" width="6.6640625" style="99" customWidth="1"/>
    <col min="3" max="3" width="69.33203125" style="77" customWidth="1"/>
    <col min="4" max="4" width="21.21875" style="77" customWidth="1"/>
    <col min="5" max="5" width="23" style="77" customWidth="1"/>
    <col min="6" max="9" width="24.6640625" style="77" customWidth="1"/>
    <col min="10" max="16384" width="8.88671875" style="77"/>
  </cols>
  <sheetData>
    <row r="2" spans="2:9" ht="21" x14ac:dyDescent="0.4">
      <c r="B2" s="22" t="s">
        <v>894</v>
      </c>
    </row>
    <row r="4" spans="2:9" x14ac:dyDescent="0.3">
      <c r="B4" s="17"/>
      <c r="C4" s="554" t="s">
        <v>1252</v>
      </c>
      <c r="D4" s="555" t="s">
        <v>917</v>
      </c>
      <c r="E4" s="555"/>
      <c r="F4" s="555" t="s">
        <v>918</v>
      </c>
      <c r="G4" s="555"/>
      <c r="H4" s="555" t="s">
        <v>919</v>
      </c>
      <c r="I4" s="555"/>
    </row>
    <row r="5" spans="2:9" ht="28.8" x14ac:dyDescent="0.3">
      <c r="B5" s="47"/>
      <c r="C5" s="554"/>
      <c r="D5" s="100" t="s">
        <v>829</v>
      </c>
      <c r="E5" s="100" t="s">
        <v>787</v>
      </c>
      <c r="F5" s="100" t="s">
        <v>829</v>
      </c>
      <c r="G5" s="100" t="s">
        <v>787</v>
      </c>
      <c r="H5" s="100" t="s">
        <v>920</v>
      </c>
      <c r="I5" s="100" t="s">
        <v>921</v>
      </c>
    </row>
    <row r="6" spans="2:9" x14ac:dyDescent="0.3">
      <c r="B6" s="47"/>
      <c r="C6" s="554"/>
      <c r="D6" s="101" t="s">
        <v>21</v>
      </c>
      <c r="E6" s="101" t="s">
        <v>23</v>
      </c>
      <c r="F6" s="101" t="s">
        <v>24</v>
      </c>
      <c r="G6" s="101" t="s">
        <v>25</v>
      </c>
      <c r="H6" s="101" t="s">
        <v>26</v>
      </c>
      <c r="I6" s="101" t="s">
        <v>27</v>
      </c>
    </row>
    <row r="7" spans="2:9" x14ac:dyDescent="0.3">
      <c r="B7" s="147">
        <v>1</v>
      </c>
      <c r="C7" s="154" t="s">
        <v>895</v>
      </c>
      <c r="D7" s="155">
        <v>1589592</v>
      </c>
      <c r="E7" s="155">
        <v>0</v>
      </c>
      <c r="F7" s="155">
        <v>1596801</v>
      </c>
      <c r="G7" s="155">
        <v>461</v>
      </c>
      <c r="H7" s="155">
        <v>1334.4</v>
      </c>
      <c r="I7" s="156">
        <v>8.3542962895254505E-4</v>
      </c>
    </row>
    <row r="8" spans="2:9" x14ac:dyDescent="0.3">
      <c r="B8" s="147">
        <v>2</v>
      </c>
      <c r="C8" s="157" t="s">
        <v>896</v>
      </c>
      <c r="D8" s="155">
        <v>50540</v>
      </c>
      <c r="E8" s="155">
        <v>12446</v>
      </c>
      <c r="F8" s="155">
        <v>63062</v>
      </c>
      <c r="G8" s="155">
        <v>4715</v>
      </c>
      <c r="H8" s="155">
        <v>397.5</v>
      </c>
      <c r="I8" s="156">
        <v>5.8648213995898309E-3</v>
      </c>
    </row>
    <row r="9" spans="2:9" x14ac:dyDescent="0.3">
      <c r="B9" s="147" t="s">
        <v>229</v>
      </c>
      <c r="C9" s="157" t="s">
        <v>897</v>
      </c>
      <c r="D9" s="155">
        <v>50230</v>
      </c>
      <c r="E9" s="155">
        <v>11234</v>
      </c>
      <c r="F9" s="155">
        <v>62752</v>
      </c>
      <c r="G9" s="155">
        <v>4230</v>
      </c>
      <c r="H9" s="155">
        <v>0</v>
      </c>
      <c r="I9" s="156">
        <v>0</v>
      </c>
    </row>
    <row r="10" spans="2:9" x14ac:dyDescent="0.3">
      <c r="B10" s="147" t="s">
        <v>230</v>
      </c>
      <c r="C10" s="157" t="s">
        <v>898</v>
      </c>
      <c r="D10" s="155">
        <v>310</v>
      </c>
      <c r="E10" s="155">
        <v>1212</v>
      </c>
      <c r="F10" s="155">
        <v>310</v>
      </c>
      <c r="G10" s="155">
        <v>485</v>
      </c>
      <c r="H10" s="155">
        <v>397.5</v>
      </c>
      <c r="I10" s="156">
        <v>0.5</v>
      </c>
    </row>
    <row r="11" spans="2:9" x14ac:dyDescent="0.3">
      <c r="B11" s="147">
        <v>3</v>
      </c>
      <c r="C11" s="157" t="s">
        <v>899</v>
      </c>
      <c r="D11" s="155">
        <v>759</v>
      </c>
      <c r="E11" s="155">
        <v>0</v>
      </c>
      <c r="F11" s="155">
        <v>759</v>
      </c>
      <c r="G11" s="155">
        <v>0</v>
      </c>
      <c r="H11" s="155">
        <v>0</v>
      </c>
      <c r="I11" s="156">
        <v>0</v>
      </c>
    </row>
    <row r="12" spans="2:9" x14ac:dyDescent="0.3">
      <c r="B12" s="147" t="s">
        <v>63</v>
      </c>
      <c r="C12" s="157" t="s">
        <v>900</v>
      </c>
      <c r="D12" s="155">
        <v>160820</v>
      </c>
      <c r="E12" s="155">
        <v>0</v>
      </c>
      <c r="F12" s="155">
        <v>160820</v>
      </c>
      <c r="G12" s="155">
        <v>0</v>
      </c>
      <c r="H12" s="155">
        <v>0</v>
      </c>
      <c r="I12" s="156">
        <v>0</v>
      </c>
    </row>
    <row r="13" spans="2:9" x14ac:dyDescent="0.3">
      <c r="B13" s="147">
        <v>4</v>
      </c>
      <c r="C13" s="157" t="s">
        <v>668</v>
      </c>
      <c r="D13" s="155">
        <v>41083</v>
      </c>
      <c r="E13" s="155">
        <v>2277</v>
      </c>
      <c r="F13" s="155">
        <v>31467</v>
      </c>
      <c r="G13" s="155">
        <v>1029</v>
      </c>
      <c r="H13" s="155">
        <v>7820.7</v>
      </c>
      <c r="I13" s="156">
        <v>0.2406665435745938</v>
      </c>
    </row>
    <row r="14" spans="2:9" x14ac:dyDescent="0.3">
      <c r="B14" s="147">
        <v>5</v>
      </c>
      <c r="C14" s="157" t="s">
        <v>665</v>
      </c>
      <c r="D14" s="155"/>
      <c r="E14" s="155"/>
      <c r="F14" s="155"/>
      <c r="G14" s="155"/>
      <c r="H14" s="155"/>
      <c r="I14" s="156"/>
    </row>
    <row r="15" spans="2:9" x14ac:dyDescent="0.3">
      <c r="B15" s="147">
        <v>6</v>
      </c>
      <c r="C15" s="157" t="s">
        <v>671</v>
      </c>
      <c r="D15" s="155">
        <v>321577</v>
      </c>
      <c r="E15" s="155">
        <v>160228</v>
      </c>
      <c r="F15" s="155">
        <v>297448.5</v>
      </c>
      <c r="G15" s="155">
        <v>23623.599999999999</v>
      </c>
      <c r="H15" s="155">
        <v>249191.05</v>
      </c>
      <c r="I15" s="156">
        <v>0.776121780746443</v>
      </c>
    </row>
    <row r="16" spans="2:9" x14ac:dyDescent="0.3">
      <c r="B16" s="147">
        <v>6.1</v>
      </c>
      <c r="C16" s="157" t="s">
        <v>901</v>
      </c>
      <c r="D16" s="155"/>
      <c r="E16" s="155"/>
      <c r="F16" s="155"/>
      <c r="G16" s="155"/>
      <c r="H16" s="155"/>
      <c r="I16" s="156"/>
    </row>
    <row r="17" spans="2:9" x14ac:dyDescent="0.3">
      <c r="B17" s="147">
        <v>7</v>
      </c>
      <c r="C17" s="154" t="s">
        <v>902</v>
      </c>
      <c r="D17" s="155">
        <v>35180</v>
      </c>
      <c r="E17" s="155">
        <v>0</v>
      </c>
      <c r="F17" s="155">
        <v>35180</v>
      </c>
      <c r="G17" s="155">
        <v>0</v>
      </c>
      <c r="H17" s="155">
        <v>86968.7</v>
      </c>
      <c r="I17" s="156">
        <v>2.4721063104036385</v>
      </c>
    </row>
    <row r="18" spans="2:9" x14ac:dyDescent="0.3">
      <c r="B18" s="147" t="s">
        <v>231</v>
      </c>
      <c r="C18" s="154" t="s">
        <v>903</v>
      </c>
      <c r="D18" s="155"/>
      <c r="E18" s="155"/>
      <c r="F18" s="155"/>
      <c r="G18" s="155"/>
      <c r="H18" s="155"/>
      <c r="I18" s="156"/>
    </row>
    <row r="19" spans="2:9" x14ac:dyDescent="0.3">
      <c r="B19" s="147" t="s">
        <v>232</v>
      </c>
      <c r="C19" s="154" t="s">
        <v>904</v>
      </c>
      <c r="D19" s="155">
        <v>35180</v>
      </c>
      <c r="E19" s="155">
        <v>0</v>
      </c>
      <c r="F19" s="155">
        <v>35180</v>
      </c>
      <c r="G19" s="155">
        <v>0</v>
      </c>
      <c r="H19" s="155">
        <v>86968.7</v>
      </c>
      <c r="I19" s="156">
        <v>2.4721063104036385</v>
      </c>
    </row>
    <row r="20" spans="2:9" x14ac:dyDescent="0.3">
      <c r="B20" s="147">
        <v>8</v>
      </c>
      <c r="C20" s="157" t="s">
        <v>905</v>
      </c>
      <c r="D20" s="155">
        <v>530382</v>
      </c>
      <c r="E20" s="155">
        <v>74030</v>
      </c>
      <c r="F20" s="155">
        <v>528894</v>
      </c>
      <c r="G20" s="155">
        <v>18762</v>
      </c>
      <c r="H20" s="155">
        <v>391756.79999999999</v>
      </c>
      <c r="I20" s="156">
        <v>0.71533371313379202</v>
      </c>
    </row>
    <row r="21" spans="2:9" x14ac:dyDescent="0.3">
      <c r="B21" s="147">
        <v>9</v>
      </c>
      <c r="C21" s="157" t="s">
        <v>906</v>
      </c>
      <c r="D21" s="155">
        <v>2684674</v>
      </c>
      <c r="E21" s="155">
        <v>385840</v>
      </c>
      <c r="F21" s="155">
        <v>2667509</v>
      </c>
      <c r="G21" s="155">
        <v>153575</v>
      </c>
      <c r="H21" s="155">
        <v>1627020.5499999998</v>
      </c>
      <c r="I21" s="156">
        <v>0.57673594618238944</v>
      </c>
    </row>
    <row r="22" spans="2:9" x14ac:dyDescent="0.3">
      <c r="B22" s="147">
        <v>9.1</v>
      </c>
      <c r="C22" s="157" t="s">
        <v>907</v>
      </c>
      <c r="D22" s="155">
        <v>1077232</v>
      </c>
      <c r="E22" s="155">
        <v>16319</v>
      </c>
      <c r="F22" s="155">
        <v>1077207</v>
      </c>
      <c r="G22" s="155">
        <v>6569</v>
      </c>
      <c r="H22" s="155">
        <v>322179.25</v>
      </c>
      <c r="I22" s="156">
        <v>0.29727475972894768</v>
      </c>
    </row>
    <row r="23" spans="2:9" x14ac:dyDescent="0.3">
      <c r="B23" s="147">
        <v>9.1999999999999993</v>
      </c>
      <c r="C23" s="157" t="s">
        <v>908</v>
      </c>
      <c r="D23" s="155">
        <v>48484</v>
      </c>
      <c r="E23" s="155">
        <v>11356</v>
      </c>
      <c r="F23" s="155">
        <v>48483</v>
      </c>
      <c r="G23" s="155">
        <v>4542</v>
      </c>
      <c r="H23" s="155">
        <v>31003.5</v>
      </c>
      <c r="I23" s="156">
        <v>0.58469589816124468</v>
      </c>
    </row>
    <row r="24" spans="2:9" x14ac:dyDescent="0.3">
      <c r="B24" s="147">
        <v>9.3000000000000007</v>
      </c>
      <c r="C24" s="157" t="s">
        <v>909</v>
      </c>
      <c r="D24" s="155">
        <v>982568</v>
      </c>
      <c r="E24" s="155">
        <v>186861</v>
      </c>
      <c r="F24" s="155">
        <v>974180</v>
      </c>
      <c r="G24" s="155">
        <v>77863</v>
      </c>
      <c r="H24" s="155">
        <v>678925.2</v>
      </c>
      <c r="I24" s="156">
        <v>0.64533978173895934</v>
      </c>
    </row>
    <row r="25" spans="2:9" x14ac:dyDescent="0.3">
      <c r="B25" s="147">
        <v>9.4</v>
      </c>
      <c r="C25" s="157" t="s">
        <v>910</v>
      </c>
      <c r="D25" s="155">
        <v>439392</v>
      </c>
      <c r="E25" s="155">
        <v>32811</v>
      </c>
      <c r="F25" s="155">
        <v>439393</v>
      </c>
      <c r="G25" s="155">
        <v>13124</v>
      </c>
      <c r="H25" s="155">
        <v>325328.09999999998</v>
      </c>
      <c r="I25" s="156">
        <v>0.71893011754254532</v>
      </c>
    </row>
    <row r="26" spans="2:9" x14ac:dyDescent="0.3">
      <c r="B26" s="147">
        <v>9.5</v>
      </c>
      <c r="C26" s="157" t="s">
        <v>911</v>
      </c>
      <c r="D26" s="155">
        <v>136998</v>
      </c>
      <c r="E26" s="155">
        <v>138493</v>
      </c>
      <c r="F26" s="155">
        <v>128246</v>
      </c>
      <c r="G26" s="155">
        <v>51477</v>
      </c>
      <c r="H26" s="155">
        <v>269584.5</v>
      </c>
      <c r="I26" s="156">
        <v>1.5</v>
      </c>
    </row>
    <row r="27" spans="2:9" x14ac:dyDescent="0.3">
      <c r="B27" s="147">
        <v>10</v>
      </c>
      <c r="C27" s="157" t="s">
        <v>672</v>
      </c>
      <c r="D27" s="155">
        <v>64687</v>
      </c>
      <c r="E27" s="155">
        <v>4808</v>
      </c>
      <c r="F27" s="155">
        <v>61993</v>
      </c>
      <c r="G27" s="155">
        <v>1260</v>
      </c>
      <c r="H27" s="155">
        <v>64403.5</v>
      </c>
      <c r="I27" s="156">
        <v>1.0181888606074021</v>
      </c>
    </row>
    <row r="28" spans="2:9" x14ac:dyDescent="0.3">
      <c r="B28" s="147" t="s">
        <v>233</v>
      </c>
      <c r="C28" s="157" t="s">
        <v>912</v>
      </c>
      <c r="D28" s="155"/>
      <c r="E28" s="155"/>
      <c r="F28" s="155"/>
      <c r="G28" s="155"/>
      <c r="H28" s="155"/>
      <c r="I28" s="156"/>
    </row>
    <row r="29" spans="2:9" x14ac:dyDescent="0.3">
      <c r="B29" s="147" t="s">
        <v>234</v>
      </c>
      <c r="C29" s="157" t="s">
        <v>913</v>
      </c>
      <c r="D29" s="155">
        <v>2051</v>
      </c>
      <c r="E29" s="155">
        <v>0</v>
      </c>
      <c r="F29" s="155">
        <v>2051</v>
      </c>
      <c r="G29" s="155">
        <v>0</v>
      </c>
      <c r="H29" s="155">
        <v>25637.5</v>
      </c>
      <c r="I29" s="156">
        <v>12.5</v>
      </c>
    </row>
    <row r="30" spans="2:9" x14ac:dyDescent="0.3">
      <c r="B30" s="147" t="s">
        <v>235</v>
      </c>
      <c r="C30" s="157" t="s">
        <v>914</v>
      </c>
      <c r="D30" s="155">
        <v>188868</v>
      </c>
      <c r="E30" s="155">
        <v>0</v>
      </c>
      <c r="F30" s="155">
        <v>189936</v>
      </c>
      <c r="G30" s="155">
        <v>17612</v>
      </c>
      <c r="H30" s="155">
        <v>93986.1</v>
      </c>
      <c r="I30" s="156">
        <v>0.45284030682059095</v>
      </c>
    </row>
    <row r="31" spans="2:9" x14ac:dyDescent="0.3">
      <c r="B31" s="158">
        <v>11</v>
      </c>
      <c r="C31" s="159" t="s">
        <v>915</v>
      </c>
      <c r="D31" s="160"/>
      <c r="E31" s="160"/>
      <c r="F31" s="160"/>
      <c r="G31" s="160"/>
      <c r="H31" s="160"/>
      <c r="I31" s="161"/>
    </row>
    <row r="32" spans="2:9" x14ac:dyDescent="0.3">
      <c r="B32" s="151">
        <v>12</v>
      </c>
      <c r="C32" s="162" t="s">
        <v>916</v>
      </c>
      <c r="D32" s="146">
        <v>5670213</v>
      </c>
      <c r="E32" s="146">
        <v>639629</v>
      </c>
      <c r="F32" s="146">
        <v>5635920.5</v>
      </c>
      <c r="G32" s="146">
        <v>221037.6</v>
      </c>
      <c r="H32" s="146">
        <v>2548516.7999999998</v>
      </c>
      <c r="I32" s="163">
        <v>0.43512634997337613</v>
      </c>
    </row>
  </sheetData>
  <mergeCells count="4">
    <mergeCell ref="C4:C6"/>
    <mergeCell ref="D4:E4"/>
    <mergeCell ref="F4:G4"/>
    <mergeCell ref="H4:I4"/>
  </mergeCells>
  <hyperlinks>
    <hyperlink ref="B2" location="Summary!B31" display="Template EU CR4 – standardised approach – Credit risk exposure and CRM effects" xr:uid="{9E90F778-B6C8-4EC5-81D9-F9AB5189554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7A33D-81DF-435D-A715-29E87DA8FD54}">
  <sheetPr>
    <tabColor rgb="FF575783"/>
  </sheetPr>
  <dimension ref="B2:AD38"/>
  <sheetViews>
    <sheetView workbookViewId="0">
      <selection activeCell="B2" sqref="B2"/>
    </sheetView>
  </sheetViews>
  <sheetFormatPr defaultRowHeight="13.8" x14ac:dyDescent="0.3"/>
  <cols>
    <col min="1" max="1" width="5.109375" style="41" customWidth="1"/>
    <col min="2" max="2" width="8.33203125" style="103" customWidth="1"/>
    <col min="3" max="3" width="67.5546875" style="41" customWidth="1"/>
    <col min="4" max="4" width="9.109375" style="41" bestFit="1" customWidth="1"/>
    <col min="5" max="7" width="4.44140625" style="41" customWidth="1"/>
    <col min="8" max="8" width="7.5546875" style="41" bestFit="1" customWidth="1"/>
    <col min="9" max="9" width="6.5546875" style="41" bestFit="1" customWidth="1"/>
    <col min="10" max="10" width="4.5546875" style="41" bestFit="1" customWidth="1"/>
    <col min="11" max="11" width="4.44140625" style="41" customWidth="1"/>
    <col min="12" max="13" width="6.5546875" style="41" bestFit="1" customWidth="1"/>
    <col min="14" max="14" width="7.5546875" style="41" bestFit="1" customWidth="1"/>
    <col min="15" max="15" width="4.44140625" style="41" customWidth="1"/>
    <col min="16" max="16" width="7.5546875" style="41" bestFit="1" customWidth="1"/>
    <col min="17" max="17" width="4.44140625" style="41" customWidth="1"/>
    <col min="18" max="18" width="6.5546875" style="41" bestFit="1" customWidth="1"/>
    <col min="19" max="19" width="8.21875" style="41" customWidth="1"/>
    <col min="20" max="22" width="6.33203125" style="41" customWidth="1"/>
    <col min="23" max="23" width="7.5546875" style="41" bestFit="1" customWidth="1"/>
    <col min="24" max="26" width="6.33203125" style="41" customWidth="1"/>
    <col min="27" max="27" width="7" style="41" customWidth="1"/>
    <col min="28" max="28" width="7.44140625" style="41" customWidth="1"/>
    <col min="29" max="29" width="9.109375" style="41" bestFit="1" customWidth="1"/>
    <col min="30" max="30" width="13.6640625" style="41" customWidth="1"/>
    <col min="31" max="16384" width="8.88671875" style="41"/>
  </cols>
  <sheetData>
    <row r="2" spans="2:30" ht="21" x14ac:dyDescent="0.4">
      <c r="B2" s="22" t="s">
        <v>922</v>
      </c>
    </row>
    <row r="4" spans="2:30" x14ac:dyDescent="0.3">
      <c r="B4" s="55"/>
      <c r="C4" s="556" t="s">
        <v>1252</v>
      </c>
      <c r="D4" s="556" t="s">
        <v>889</v>
      </c>
      <c r="E4" s="556"/>
      <c r="F4" s="556"/>
      <c r="G4" s="556"/>
      <c r="H4" s="556"/>
      <c r="I4" s="556"/>
      <c r="J4" s="556"/>
      <c r="K4" s="556"/>
      <c r="L4" s="556"/>
      <c r="M4" s="556"/>
      <c r="N4" s="556"/>
      <c r="O4" s="556"/>
      <c r="P4" s="556"/>
      <c r="Q4" s="556"/>
      <c r="R4" s="556"/>
      <c r="S4" s="556"/>
      <c r="T4" s="556"/>
      <c r="U4" s="556"/>
      <c r="V4" s="556"/>
      <c r="W4" s="556"/>
      <c r="X4" s="556"/>
      <c r="Y4" s="556"/>
      <c r="Z4" s="556"/>
      <c r="AA4" s="556"/>
      <c r="AB4" s="556"/>
      <c r="AC4" s="557" t="s">
        <v>318</v>
      </c>
      <c r="AD4" s="557" t="s">
        <v>923</v>
      </c>
    </row>
    <row r="5" spans="2:30" x14ac:dyDescent="0.3">
      <c r="B5" s="104"/>
      <c r="C5" s="556"/>
      <c r="D5" s="105">
        <v>0</v>
      </c>
      <c r="E5" s="105">
        <v>0.02</v>
      </c>
      <c r="F5" s="105">
        <v>0.04</v>
      </c>
      <c r="G5" s="105">
        <v>0.1</v>
      </c>
      <c r="H5" s="105">
        <v>0.2</v>
      </c>
      <c r="I5" s="105">
        <v>0.3</v>
      </c>
      <c r="J5" s="105">
        <v>0.35</v>
      </c>
      <c r="K5" s="105">
        <v>0.4</v>
      </c>
      <c r="L5" s="105">
        <v>0.45</v>
      </c>
      <c r="M5" s="105">
        <v>0.5</v>
      </c>
      <c r="N5" s="105">
        <v>0.6</v>
      </c>
      <c r="O5" s="105">
        <v>0.7</v>
      </c>
      <c r="P5" s="105">
        <v>0.75</v>
      </c>
      <c r="Q5" s="105">
        <v>0.8</v>
      </c>
      <c r="R5" s="105">
        <v>0.9</v>
      </c>
      <c r="S5" s="105">
        <v>1</v>
      </c>
      <c r="T5" s="105">
        <v>1.05</v>
      </c>
      <c r="U5" s="105">
        <v>1.1000000000000001</v>
      </c>
      <c r="V5" s="105">
        <v>1.3</v>
      </c>
      <c r="W5" s="105">
        <v>1.5</v>
      </c>
      <c r="X5" s="105">
        <v>2.5</v>
      </c>
      <c r="Y5" s="105">
        <v>3.7</v>
      </c>
      <c r="Z5" s="105">
        <v>4</v>
      </c>
      <c r="AA5" s="105">
        <v>12.5</v>
      </c>
      <c r="AB5" s="105" t="s">
        <v>569</v>
      </c>
      <c r="AC5" s="557"/>
      <c r="AD5" s="557"/>
    </row>
    <row r="6" spans="2:30" x14ac:dyDescent="0.3">
      <c r="B6" s="104"/>
      <c r="C6" s="556"/>
      <c r="D6" s="506" t="s">
        <v>21</v>
      </c>
      <c r="E6" s="506" t="s">
        <v>23</v>
      </c>
      <c r="F6" s="506" t="s">
        <v>24</v>
      </c>
      <c r="G6" s="506" t="s">
        <v>25</v>
      </c>
      <c r="H6" s="506" t="s">
        <v>26</v>
      </c>
      <c r="I6" s="506" t="s">
        <v>27</v>
      </c>
      <c r="J6" s="506" t="s">
        <v>237</v>
      </c>
      <c r="K6" s="506" t="s">
        <v>238</v>
      </c>
      <c r="L6" s="506" t="s">
        <v>202</v>
      </c>
      <c r="M6" s="506" t="s">
        <v>203</v>
      </c>
      <c r="N6" s="506" t="s">
        <v>204</v>
      </c>
      <c r="O6" s="506" t="s">
        <v>205</v>
      </c>
      <c r="P6" s="506" t="s">
        <v>214</v>
      </c>
      <c r="Q6" s="506" t="s">
        <v>215</v>
      </c>
      <c r="R6" s="506" t="s">
        <v>216</v>
      </c>
      <c r="S6" s="506" t="s">
        <v>239</v>
      </c>
      <c r="T6" s="506" t="s">
        <v>240</v>
      </c>
      <c r="U6" s="506" t="s">
        <v>241</v>
      </c>
      <c r="V6" s="506" t="s">
        <v>242</v>
      </c>
      <c r="W6" s="506" t="s">
        <v>243</v>
      </c>
      <c r="X6" s="506" t="s">
        <v>244</v>
      </c>
      <c r="Y6" s="506" t="s">
        <v>245</v>
      </c>
      <c r="Z6" s="506" t="s">
        <v>246</v>
      </c>
      <c r="AA6" s="506" t="s">
        <v>247</v>
      </c>
      <c r="AB6" s="506" t="s">
        <v>248</v>
      </c>
      <c r="AC6" s="506" t="s">
        <v>249</v>
      </c>
      <c r="AD6" s="507" t="s">
        <v>250</v>
      </c>
    </row>
    <row r="7" spans="2:30" x14ac:dyDescent="0.3">
      <c r="B7" s="147">
        <v>1</v>
      </c>
      <c r="C7" s="148" t="s">
        <v>895</v>
      </c>
      <c r="D7" s="504">
        <v>1593569</v>
      </c>
      <c r="E7" s="504"/>
      <c r="F7" s="504"/>
      <c r="G7" s="504"/>
      <c r="H7" s="504">
        <v>1707</v>
      </c>
      <c r="I7" s="504"/>
      <c r="J7" s="504"/>
      <c r="K7" s="504"/>
      <c r="L7" s="504"/>
      <c r="M7" s="504">
        <v>1986</v>
      </c>
      <c r="N7" s="504"/>
      <c r="O7" s="504"/>
      <c r="P7" s="504"/>
      <c r="Q7" s="504"/>
      <c r="R7" s="504"/>
      <c r="S7" s="504"/>
      <c r="T7" s="504"/>
      <c r="U7" s="504"/>
      <c r="V7" s="504"/>
      <c r="W7" s="504"/>
      <c r="X7" s="504"/>
      <c r="Y7" s="504"/>
      <c r="Z7" s="504"/>
      <c r="AA7" s="504"/>
      <c r="AB7" s="504"/>
      <c r="AC7" s="504">
        <v>1597262</v>
      </c>
      <c r="AD7" s="149">
        <v>0</v>
      </c>
    </row>
    <row r="8" spans="2:30" x14ac:dyDescent="0.3">
      <c r="B8" s="147">
        <v>2</v>
      </c>
      <c r="C8" s="150" t="s">
        <v>896</v>
      </c>
      <c r="D8" s="504">
        <v>66982</v>
      </c>
      <c r="E8" s="504"/>
      <c r="F8" s="504"/>
      <c r="G8" s="504"/>
      <c r="H8" s="504"/>
      <c r="I8" s="504"/>
      <c r="J8" s="504"/>
      <c r="K8" s="504"/>
      <c r="L8" s="504"/>
      <c r="M8" s="504">
        <v>795</v>
      </c>
      <c r="N8" s="504"/>
      <c r="O8" s="504"/>
      <c r="P8" s="504"/>
      <c r="Q8" s="504"/>
      <c r="R8" s="504"/>
      <c r="S8" s="504"/>
      <c r="T8" s="504"/>
      <c r="U8" s="504"/>
      <c r="V8" s="504"/>
      <c r="W8" s="504"/>
      <c r="X8" s="504"/>
      <c r="Y8" s="504"/>
      <c r="Z8" s="504"/>
      <c r="AA8" s="504"/>
      <c r="AB8" s="504"/>
      <c r="AC8" s="504">
        <v>67777</v>
      </c>
      <c r="AD8" s="149">
        <v>67777</v>
      </c>
    </row>
    <row r="9" spans="2:30" x14ac:dyDescent="0.3">
      <c r="B9" s="147" t="s">
        <v>229</v>
      </c>
      <c r="C9" s="150" t="s">
        <v>897</v>
      </c>
      <c r="D9" s="504">
        <v>66982</v>
      </c>
      <c r="E9" s="504"/>
      <c r="F9" s="504"/>
      <c r="G9" s="504"/>
      <c r="H9" s="504"/>
      <c r="I9" s="504"/>
      <c r="J9" s="504"/>
      <c r="K9" s="504"/>
      <c r="L9" s="504"/>
      <c r="M9" s="504"/>
      <c r="N9" s="504"/>
      <c r="O9" s="504"/>
      <c r="P9" s="504"/>
      <c r="Q9" s="504"/>
      <c r="R9" s="504"/>
      <c r="S9" s="504"/>
      <c r="T9" s="504"/>
      <c r="U9" s="504"/>
      <c r="V9" s="504"/>
      <c r="W9" s="504"/>
      <c r="X9" s="504"/>
      <c r="Y9" s="504"/>
      <c r="Z9" s="504"/>
      <c r="AA9" s="504"/>
      <c r="AB9" s="504"/>
      <c r="AC9" s="504">
        <v>66982</v>
      </c>
      <c r="AD9" s="149">
        <v>66982</v>
      </c>
    </row>
    <row r="10" spans="2:30" x14ac:dyDescent="0.3">
      <c r="B10" s="147" t="s">
        <v>230</v>
      </c>
      <c r="C10" s="150" t="s">
        <v>898</v>
      </c>
      <c r="D10" s="504"/>
      <c r="E10" s="504"/>
      <c r="F10" s="504"/>
      <c r="G10" s="504"/>
      <c r="H10" s="504"/>
      <c r="I10" s="504"/>
      <c r="J10" s="504"/>
      <c r="K10" s="504"/>
      <c r="L10" s="504"/>
      <c r="M10" s="504">
        <v>795</v>
      </c>
      <c r="N10" s="504"/>
      <c r="O10" s="504"/>
      <c r="P10" s="504"/>
      <c r="Q10" s="504"/>
      <c r="R10" s="504"/>
      <c r="S10" s="504"/>
      <c r="T10" s="504"/>
      <c r="U10" s="504"/>
      <c r="V10" s="504"/>
      <c r="W10" s="504"/>
      <c r="X10" s="504"/>
      <c r="Y10" s="504"/>
      <c r="Z10" s="504"/>
      <c r="AA10" s="504"/>
      <c r="AB10" s="504"/>
      <c r="AC10" s="504">
        <v>795</v>
      </c>
      <c r="AD10" s="149">
        <v>795</v>
      </c>
    </row>
    <row r="11" spans="2:30" x14ac:dyDescent="0.3">
      <c r="B11" s="147">
        <v>3</v>
      </c>
      <c r="C11" s="150" t="s">
        <v>899</v>
      </c>
      <c r="D11" s="504">
        <v>759</v>
      </c>
      <c r="E11" s="504"/>
      <c r="F11" s="504"/>
      <c r="G11" s="504"/>
      <c r="H11" s="504"/>
      <c r="I11" s="504"/>
      <c r="J11" s="504"/>
      <c r="K11" s="504"/>
      <c r="L11" s="504"/>
      <c r="M11" s="504"/>
      <c r="N11" s="504"/>
      <c r="O11" s="504"/>
      <c r="P11" s="504"/>
      <c r="Q11" s="504"/>
      <c r="R11" s="504"/>
      <c r="S11" s="504"/>
      <c r="T11" s="504"/>
      <c r="U11" s="504"/>
      <c r="V11" s="504"/>
      <c r="W11" s="504"/>
      <c r="X11" s="504"/>
      <c r="Y11" s="504"/>
      <c r="Z11" s="504"/>
      <c r="AA11" s="504"/>
      <c r="AB11" s="504"/>
      <c r="AC11" s="504">
        <v>759</v>
      </c>
      <c r="AD11" s="149">
        <v>0</v>
      </c>
    </row>
    <row r="12" spans="2:30" x14ac:dyDescent="0.3">
      <c r="B12" s="147" t="s">
        <v>63</v>
      </c>
      <c r="C12" s="150" t="s">
        <v>900</v>
      </c>
      <c r="D12" s="504">
        <v>160820</v>
      </c>
      <c r="E12" s="504"/>
      <c r="F12" s="504"/>
      <c r="G12" s="504"/>
      <c r="H12" s="504"/>
      <c r="I12" s="504"/>
      <c r="J12" s="504"/>
      <c r="K12" s="504"/>
      <c r="L12" s="504"/>
      <c r="M12" s="504"/>
      <c r="N12" s="504"/>
      <c r="O12" s="504"/>
      <c r="P12" s="504"/>
      <c r="Q12" s="504"/>
      <c r="R12" s="504"/>
      <c r="S12" s="504"/>
      <c r="T12" s="504"/>
      <c r="U12" s="504"/>
      <c r="V12" s="504"/>
      <c r="W12" s="504"/>
      <c r="X12" s="504"/>
      <c r="Y12" s="504"/>
      <c r="Z12" s="504"/>
      <c r="AA12" s="504"/>
      <c r="AB12" s="504"/>
      <c r="AC12" s="504">
        <v>160820</v>
      </c>
      <c r="AD12" s="149">
        <v>0</v>
      </c>
    </row>
    <row r="13" spans="2:30" x14ac:dyDescent="0.3">
      <c r="B13" s="147">
        <v>4</v>
      </c>
      <c r="C13" s="150" t="s">
        <v>668</v>
      </c>
      <c r="D13" s="504"/>
      <c r="E13" s="504"/>
      <c r="F13" s="504"/>
      <c r="G13" s="504"/>
      <c r="H13" s="504">
        <v>25868</v>
      </c>
      <c r="I13" s="504">
        <v>3335</v>
      </c>
      <c r="J13" s="504"/>
      <c r="K13" s="504"/>
      <c r="L13" s="504"/>
      <c r="M13" s="504">
        <v>3293</v>
      </c>
      <c r="N13" s="504"/>
      <c r="O13" s="504"/>
      <c r="P13" s="504"/>
      <c r="Q13" s="504"/>
      <c r="R13" s="504"/>
      <c r="S13" s="504"/>
      <c r="T13" s="504"/>
      <c r="U13" s="504"/>
      <c r="V13" s="504"/>
      <c r="W13" s="504"/>
      <c r="X13" s="504"/>
      <c r="Y13" s="504"/>
      <c r="Z13" s="504"/>
      <c r="AA13" s="504"/>
      <c r="AB13" s="504"/>
      <c r="AC13" s="504">
        <v>32496</v>
      </c>
      <c r="AD13" s="149">
        <v>2392</v>
      </c>
    </row>
    <row r="14" spans="2:30" x14ac:dyDescent="0.3">
      <c r="B14" s="147">
        <v>5</v>
      </c>
      <c r="C14" s="150" t="s">
        <v>665</v>
      </c>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v>0</v>
      </c>
      <c r="AD14" s="149"/>
    </row>
    <row r="15" spans="2:30" x14ac:dyDescent="0.3">
      <c r="B15" s="147">
        <v>6</v>
      </c>
      <c r="C15" s="150" t="s">
        <v>671</v>
      </c>
      <c r="D15" s="504"/>
      <c r="E15" s="504"/>
      <c r="F15" s="504"/>
      <c r="G15" s="504"/>
      <c r="H15" s="504">
        <v>9600</v>
      </c>
      <c r="I15" s="504"/>
      <c r="J15" s="504"/>
      <c r="K15" s="504"/>
      <c r="L15" s="504"/>
      <c r="M15" s="504">
        <v>26510</v>
      </c>
      <c r="N15" s="504"/>
      <c r="O15" s="504"/>
      <c r="P15" s="504">
        <v>63563.5</v>
      </c>
      <c r="Q15" s="504"/>
      <c r="R15" s="504"/>
      <c r="S15" s="504">
        <v>217514.6</v>
      </c>
      <c r="T15" s="504"/>
      <c r="U15" s="504"/>
      <c r="V15" s="504"/>
      <c r="W15" s="504">
        <v>3884</v>
      </c>
      <c r="X15" s="504"/>
      <c r="Y15" s="504"/>
      <c r="Z15" s="504"/>
      <c r="AA15" s="504"/>
      <c r="AB15" s="504"/>
      <c r="AC15" s="504">
        <v>321072.09999999998</v>
      </c>
      <c r="AD15" s="149">
        <v>200540.1</v>
      </c>
    </row>
    <row r="16" spans="2:30" x14ac:dyDescent="0.3">
      <c r="B16" s="147">
        <v>6.1</v>
      </c>
      <c r="C16" s="150" t="s">
        <v>901</v>
      </c>
      <c r="D16" s="504"/>
      <c r="E16" s="504"/>
      <c r="F16" s="504"/>
      <c r="G16" s="504"/>
      <c r="H16" s="504"/>
      <c r="I16" s="504"/>
      <c r="J16" s="504"/>
      <c r="K16" s="504"/>
      <c r="L16" s="504"/>
      <c r="M16" s="504"/>
      <c r="N16" s="504"/>
      <c r="O16" s="504"/>
      <c r="P16" s="504"/>
      <c r="Q16" s="504"/>
      <c r="R16" s="504"/>
      <c r="S16" s="504"/>
      <c r="T16" s="504"/>
      <c r="U16" s="504"/>
      <c r="V16" s="504"/>
      <c r="W16" s="504"/>
      <c r="X16" s="504"/>
      <c r="Y16" s="504"/>
      <c r="Z16" s="504"/>
      <c r="AA16" s="504"/>
      <c r="AB16" s="504"/>
      <c r="AC16" s="504">
        <v>0</v>
      </c>
      <c r="AD16" s="149"/>
    </row>
    <row r="17" spans="2:30" x14ac:dyDescent="0.3">
      <c r="B17" s="147">
        <v>7</v>
      </c>
      <c r="C17" s="148" t="s">
        <v>902</v>
      </c>
      <c r="D17" s="504"/>
      <c r="E17" s="504"/>
      <c r="F17" s="504"/>
      <c r="G17" s="504"/>
      <c r="H17" s="504"/>
      <c r="I17" s="504"/>
      <c r="J17" s="504"/>
      <c r="K17" s="504"/>
      <c r="L17" s="504"/>
      <c r="M17" s="504"/>
      <c r="N17" s="504"/>
      <c r="O17" s="504"/>
      <c r="P17" s="504"/>
      <c r="Q17" s="504"/>
      <c r="R17" s="504"/>
      <c r="S17" s="504"/>
      <c r="T17" s="504"/>
      <c r="U17" s="504"/>
      <c r="V17" s="504">
        <v>613</v>
      </c>
      <c r="W17" s="504"/>
      <c r="X17" s="504">
        <v>34294</v>
      </c>
      <c r="Y17" s="504"/>
      <c r="Z17" s="504"/>
      <c r="AA17" s="504"/>
      <c r="AB17" s="504">
        <v>273</v>
      </c>
      <c r="AC17" s="504">
        <v>35180</v>
      </c>
      <c r="AD17" s="149">
        <v>34916</v>
      </c>
    </row>
    <row r="18" spans="2:30" x14ac:dyDescent="0.3">
      <c r="B18" s="147" t="s">
        <v>231</v>
      </c>
      <c r="C18" s="148" t="s">
        <v>924</v>
      </c>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v>0</v>
      </c>
      <c r="AD18" s="149"/>
    </row>
    <row r="19" spans="2:30" x14ac:dyDescent="0.3">
      <c r="B19" s="147" t="s">
        <v>232</v>
      </c>
      <c r="C19" s="148" t="s">
        <v>904</v>
      </c>
      <c r="D19" s="504"/>
      <c r="E19" s="504"/>
      <c r="F19" s="504"/>
      <c r="G19" s="504"/>
      <c r="H19" s="504"/>
      <c r="I19" s="504"/>
      <c r="J19" s="504"/>
      <c r="K19" s="504"/>
      <c r="L19" s="504"/>
      <c r="M19" s="504"/>
      <c r="N19" s="504"/>
      <c r="O19" s="504"/>
      <c r="P19" s="504"/>
      <c r="Q19" s="504"/>
      <c r="R19" s="504"/>
      <c r="S19" s="504"/>
      <c r="T19" s="504"/>
      <c r="U19" s="504"/>
      <c r="V19" s="504">
        <v>613</v>
      </c>
      <c r="W19" s="504"/>
      <c r="X19" s="504">
        <v>34294</v>
      </c>
      <c r="Y19" s="504"/>
      <c r="Z19" s="504"/>
      <c r="AA19" s="504"/>
      <c r="AB19" s="504">
        <v>273</v>
      </c>
      <c r="AC19" s="504">
        <v>35180</v>
      </c>
      <c r="AD19" s="149">
        <v>34916</v>
      </c>
    </row>
    <row r="20" spans="2:30" x14ac:dyDescent="0.3">
      <c r="B20" s="147">
        <v>8</v>
      </c>
      <c r="C20" s="150" t="s">
        <v>670</v>
      </c>
      <c r="D20" s="504"/>
      <c r="E20" s="504"/>
      <c r="F20" s="504"/>
      <c r="G20" s="504"/>
      <c r="H20" s="504"/>
      <c r="I20" s="504"/>
      <c r="J20" s="504"/>
      <c r="K20" s="504"/>
      <c r="L20" s="504">
        <v>9888</v>
      </c>
      <c r="M20" s="504"/>
      <c r="N20" s="504"/>
      <c r="O20" s="504"/>
      <c r="P20" s="504">
        <v>537525</v>
      </c>
      <c r="Q20" s="504"/>
      <c r="R20" s="504"/>
      <c r="S20" s="504">
        <v>243</v>
      </c>
      <c r="T20" s="504"/>
      <c r="U20" s="504"/>
      <c r="V20" s="504"/>
      <c r="W20" s="504"/>
      <c r="X20" s="504"/>
      <c r="Y20" s="504"/>
      <c r="Z20" s="504"/>
      <c r="AA20" s="504"/>
      <c r="AB20" s="504"/>
      <c r="AC20" s="504">
        <v>547656</v>
      </c>
      <c r="AD20" s="149">
        <v>547627</v>
      </c>
    </row>
    <row r="21" spans="2:30" x14ac:dyDescent="0.3">
      <c r="B21" s="147">
        <v>9</v>
      </c>
      <c r="C21" s="150" t="s">
        <v>925</v>
      </c>
      <c r="D21" s="504"/>
      <c r="E21" s="504"/>
      <c r="F21" s="504"/>
      <c r="G21" s="504"/>
      <c r="H21" s="504">
        <v>895575</v>
      </c>
      <c r="I21" s="504">
        <v>11182</v>
      </c>
      <c r="J21" s="504">
        <v>1023</v>
      </c>
      <c r="K21" s="504"/>
      <c r="L21" s="504">
        <v>13528</v>
      </c>
      <c r="M21" s="504">
        <v>5121</v>
      </c>
      <c r="N21" s="504">
        <v>662884</v>
      </c>
      <c r="O21" s="504"/>
      <c r="P21" s="504">
        <v>280980</v>
      </c>
      <c r="Q21" s="504"/>
      <c r="R21" s="504">
        <v>72107</v>
      </c>
      <c r="S21" s="504">
        <v>289826</v>
      </c>
      <c r="T21" s="504">
        <v>24672</v>
      </c>
      <c r="U21" s="504">
        <v>77986</v>
      </c>
      <c r="V21" s="504"/>
      <c r="W21" s="504">
        <v>206628</v>
      </c>
      <c r="X21" s="504"/>
      <c r="Y21" s="504"/>
      <c r="Z21" s="504"/>
      <c r="AA21" s="504"/>
      <c r="AB21" s="504">
        <v>279572</v>
      </c>
      <c r="AC21" s="504">
        <v>2821084</v>
      </c>
      <c r="AD21" s="149">
        <v>2517080</v>
      </c>
    </row>
    <row r="22" spans="2:30" x14ac:dyDescent="0.3">
      <c r="B22" s="147" t="s">
        <v>251</v>
      </c>
      <c r="C22" s="150" t="s">
        <v>907</v>
      </c>
      <c r="D22" s="504"/>
      <c r="E22" s="504"/>
      <c r="F22" s="504"/>
      <c r="G22" s="504"/>
      <c r="H22" s="504">
        <v>894709</v>
      </c>
      <c r="I22" s="504"/>
      <c r="J22" s="504"/>
      <c r="K22" s="504"/>
      <c r="L22" s="504"/>
      <c r="M22" s="504"/>
      <c r="N22" s="504"/>
      <c r="O22" s="504"/>
      <c r="P22" s="504">
        <v>184347</v>
      </c>
      <c r="Q22" s="504"/>
      <c r="R22" s="504"/>
      <c r="S22" s="504">
        <v>4720</v>
      </c>
      <c r="T22" s="504"/>
      <c r="U22" s="504"/>
      <c r="V22" s="504"/>
      <c r="W22" s="504"/>
      <c r="X22" s="504"/>
      <c r="Y22" s="504"/>
      <c r="Z22" s="504"/>
      <c r="AA22" s="504"/>
      <c r="AB22" s="504"/>
      <c r="AC22" s="504">
        <v>1083776</v>
      </c>
      <c r="AD22" s="149">
        <v>1079695</v>
      </c>
    </row>
    <row r="23" spans="2:30" x14ac:dyDescent="0.3">
      <c r="B23" s="147" t="s">
        <v>252</v>
      </c>
      <c r="C23" s="150" t="s">
        <v>926</v>
      </c>
      <c r="D23" s="504"/>
      <c r="E23" s="504"/>
      <c r="F23" s="504"/>
      <c r="G23" s="504"/>
      <c r="H23" s="504"/>
      <c r="I23" s="504"/>
      <c r="J23" s="504"/>
      <c r="K23" s="504"/>
      <c r="L23" s="504"/>
      <c r="M23" s="504"/>
      <c r="N23" s="504"/>
      <c r="O23" s="504"/>
      <c r="P23" s="504">
        <v>4943</v>
      </c>
      <c r="Q23" s="504"/>
      <c r="R23" s="504"/>
      <c r="S23" s="504">
        <v>1809</v>
      </c>
      <c r="T23" s="504"/>
      <c r="U23" s="504"/>
      <c r="V23" s="504"/>
      <c r="W23" s="504"/>
      <c r="X23" s="504"/>
      <c r="Y23" s="504"/>
      <c r="Z23" s="504"/>
      <c r="AA23" s="504"/>
      <c r="AB23" s="504"/>
      <c r="AC23" s="504">
        <v>6752</v>
      </c>
      <c r="AD23" s="149">
        <v>6752</v>
      </c>
    </row>
    <row r="24" spans="2:30" x14ac:dyDescent="0.3">
      <c r="B24" s="147" t="s">
        <v>253</v>
      </c>
      <c r="C24" s="150" t="s">
        <v>927</v>
      </c>
      <c r="D24" s="504"/>
      <c r="E24" s="504"/>
      <c r="F24" s="504"/>
      <c r="G24" s="504"/>
      <c r="H24" s="504">
        <v>894709</v>
      </c>
      <c r="I24" s="504"/>
      <c r="J24" s="504"/>
      <c r="K24" s="504"/>
      <c r="L24" s="504"/>
      <c r="M24" s="504"/>
      <c r="N24" s="504"/>
      <c r="O24" s="504"/>
      <c r="P24" s="504"/>
      <c r="Q24" s="504"/>
      <c r="R24" s="504"/>
      <c r="S24" s="504"/>
      <c r="T24" s="504"/>
      <c r="U24" s="504"/>
      <c r="V24" s="504"/>
      <c r="W24" s="504"/>
      <c r="X24" s="504"/>
      <c r="Y24" s="504"/>
      <c r="Z24" s="504"/>
      <c r="AA24" s="504"/>
      <c r="AB24" s="504"/>
      <c r="AC24" s="504">
        <v>894709</v>
      </c>
      <c r="AD24" s="149">
        <v>890628</v>
      </c>
    </row>
    <row r="25" spans="2:30" x14ac:dyDescent="0.3">
      <c r="B25" s="147" t="s">
        <v>254</v>
      </c>
      <c r="C25" s="150" t="s">
        <v>928</v>
      </c>
      <c r="D25" s="504"/>
      <c r="E25" s="504"/>
      <c r="F25" s="504"/>
      <c r="G25" s="504"/>
      <c r="H25" s="504"/>
      <c r="I25" s="504"/>
      <c r="J25" s="504"/>
      <c r="K25" s="504"/>
      <c r="L25" s="504"/>
      <c r="M25" s="504"/>
      <c r="N25" s="504"/>
      <c r="O25" s="504"/>
      <c r="P25" s="504">
        <v>179404</v>
      </c>
      <c r="Q25" s="504"/>
      <c r="R25" s="504"/>
      <c r="S25" s="504">
        <v>2911</v>
      </c>
      <c r="T25" s="504"/>
      <c r="U25" s="504"/>
      <c r="V25" s="504"/>
      <c r="W25" s="504"/>
      <c r="X25" s="504"/>
      <c r="Y25" s="504"/>
      <c r="Z25" s="504"/>
      <c r="AA25" s="504"/>
      <c r="AB25" s="504"/>
      <c r="AC25" s="504">
        <v>182315</v>
      </c>
      <c r="AD25" s="149">
        <v>182315</v>
      </c>
    </row>
    <row r="26" spans="2:30" x14ac:dyDescent="0.3">
      <c r="B26" s="147">
        <v>9.1999999999999993</v>
      </c>
      <c r="C26" s="150" t="s">
        <v>929</v>
      </c>
      <c r="D26" s="504"/>
      <c r="E26" s="504"/>
      <c r="F26" s="504"/>
      <c r="G26" s="504"/>
      <c r="H26" s="504"/>
      <c r="I26" s="504">
        <v>11182</v>
      </c>
      <c r="J26" s="504">
        <v>1023</v>
      </c>
      <c r="K26" s="504"/>
      <c r="L26" s="504">
        <v>13528</v>
      </c>
      <c r="M26" s="504"/>
      <c r="N26" s="504">
        <v>2085</v>
      </c>
      <c r="O26" s="504"/>
      <c r="P26" s="504">
        <v>535</v>
      </c>
      <c r="Q26" s="504"/>
      <c r="R26" s="504"/>
      <c r="S26" s="504"/>
      <c r="T26" s="504">
        <v>24672</v>
      </c>
      <c r="U26" s="504"/>
      <c r="V26" s="504"/>
      <c r="W26" s="504"/>
      <c r="X26" s="504"/>
      <c r="Y26" s="504"/>
      <c r="Z26" s="504"/>
      <c r="AA26" s="504"/>
      <c r="AB26" s="504"/>
      <c r="AC26" s="504">
        <v>53025</v>
      </c>
      <c r="AD26" s="149">
        <v>53025</v>
      </c>
    </row>
    <row r="27" spans="2:30" x14ac:dyDescent="0.3">
      <c r="B27" s="147">
        <v>9.3000000000000007</v>
      </c>
      <c r="C27" s="150" t="s">
        <v>930</v>
      </c>
      <c r="D27" s="504"/>
      <c r="E27" s="504"/>
      <c r="F27" s="504"/>
      <c r="G27" s="504"/>
      <c r="H27" s="504">
        <v>866</v>
      </c>
      <c r="I27" s="504"/>
      <c r="J27" s="504"/>
      <c r="K27" s="504"/>
      <c r="L27" s="504"/>
      <c r="M27" s="504">
        <v>5121</v>
      </c>
      <c r="N27" s="504">
        <v>660799</v>
      </c>
      <c r="O27" s="504"/>
      <c r="P27" s="504">
        <v>96098</v>
      </c>
      <c r="Q27" s="504"/>
      <c r="R27" s="504"/>
      <c r="S27" s="504">
        <v>285106</v>
      </c>
      <c r="T27" s="504"/>
      <c r="U27" s="504"/>
      <c r="V27" s="504"/>
      <c r="W27" s="504">
        <v>4053</v>
      </c>
      <c r="X27" s="504"/>
      <c r="Y27" s="504"/>
      <c r="Z27" s="504"/>
      <c r="AA27" s="504"/>
      <c r="AB27" s="504"/>
      <c r="AC27" s="504">
        <v>1052043</v>
      </c>
      <c r="AD27" s="149">
        <v>752120</v>
      </c>
    </row>
    <row r="28" spans="2:30" x14ac:dyDescent="0.3">
      <c r="B28" s="147" t="s">
        <v>255</v>
      </c>
      <c r="C28" s="150" t="s">
        <v>931</v>
      </c>
      <c r="D28" s="504"/>
      <c r="E28" s="504"/>
      <c r="F28" s="504"/>
      <c r="G28" s="504"/>
      <c r="H28" s="504"/>
      <c r="I28" s="504"/>
      <c r="J28" s="504"/>
      <c r="K28" s="504"/>
      <c r="L28" s="504"/>
      <c r="M28" s="504"/>
      <c r="N28" s="504"/>
      <c r="O28" s="504"/>
      <c r="P28" s="504">
        <v>17670</v>
      </c>
      <c r="Q28" s="504"/>
      <c r="R28" s="504"/>
      <c r="S28" s="504">
        <v>102204</v>
      </c>
      <c r="T28" s="504"/>
      <c r="U28" s="504"/>
      <c r="V28" s="504"/>
      <c r="W28" s="504"/>
      <c r="X28" s="504"/>
      <c r="Y28" s="504"/>
      <c r="Z28" s="504"/>
      <c r="AA28" s="504"/>
      <c r="AB28" s="504"/>
      <c r="AC28" s="504">
        <v>119874</v>
      </c>
      <c r="AD28" s="149">
        <v>105450</v>
      </c>
    </row>
    <row r="29" spans="2:30" x14ac:dyDescent="0.3">
      <c r="B29" s="147" t="s">
        <v>256</v>
      </c>
      <c r="C29" s="150" t="s">
        <v>932</v>
      </c>
      <c r="D29" s="504"/>
      <c r="E29" s="504"/>
      <c r="F29" s="504"/>
      <c r="G29" s="504"/>
      <c r="H29" s="504">
        <v>866</v>
      </c>
      <c r="I29" s="504"/>
      <c r="J29" s="504"/>
      <c r="K29" s="504"/>
      <c r="L29" s="504"/>
      <c r="M29" s="504">
        <v>3746</v>
      </c>
      <c r="N29" s="504">
        <v>660799</v>
      </c>
      <c r="O29" s="504"/>
      <c r="P29" s="504"/>
      <c r="Q29" s="504"/>
      <c r="R29" s="504"/>
      <c r="S29" s="504">
        <v>5314</v>
      </c>
      <c r="T29" s="504"/>
      <c r="U29" s="504"/>
      <c r="V29" s="504"/>
      <c r="W29" s="504"/>
      <c r="X29" s="504"/>
      <c r="Y29" s="504"/>
      <c r="Z29" s="504"/>
      <c r="AA29" s="504"/>
      <c r="AB29" s="504"/>
      <c r="AC29" s="504">
        <v>670725</v>
      </c>
      <c r="AD29" s="149">
        <v>508340</v>
      </c>
    </row>
    <row r="30" spans="2:30" x14ac:dyDescent="0.3">
      <c r="B30" s="147" t="s">
        <v>257</v>
      </c>
      <c r="C30" s="150" t="s">
        <v>933</v>
      </c>
      <c r="D30" s="504"/>
      <c r="E30" s="504"/>
      <c r="F30" s="504"/>
      <c r="G30" s="504"/>
      <c r="H30" s="504"/>
      <c r="I30" s="504"/>
      <c r="J30" s="504"/>
      <c r="K30" s="504"/>
      <c r="L30" s="504"/>
      <c r="M30" s="504">
        <v>1375</v>
      </c>
      <c r="N30" s="504"/>
      <c r="O30" s="504"/>
      <c r="P30" s="504">
        <v>78428</v>
      </c>
      <c r="Q30" s="504"/>
      <c r="R30" s="504"/>
      <c r="S30" s="504">
        <v>177588</v>
      </c>
      <c r="T30" s="504"/>
      <c r="U30" s="504"/>
      <c r="V30" s="504"/>
      <c r="W30" s="504">
        <v>4053</v>
      </c>
      <c r="X30" s="504"/>
      <c r="Y30" s="504"/>
      <c r="Z30" s="504"/>
      <c r="AA30" s="504"/>
      <c r="AB30" s="504"/>
      <c r="AC30" s="504">
        <v>261444</v>
      </c>
      <c r="AD30" s="149">
        <v>138330</v>
      </c>
    </row>
    <row r="31" spans="2:30" x14ac:dyDescent="0.3">
      <c r="B31" s="147">
        <v>9.4</v>
      </c>
      <c r="C31" s="150" t="s">
        <v>910</v>
      </c>
      <c r="D31" s="504"/>
      <c r="E31" s="504"/>
      <c r="F31" s="504"/>
      <c r="G31" s="504"/>
      <c r="H31" s="504"/>
      <c r="I31" s="504"/>
      <c r="J31" s="504"/>
      <c r="K31" s="504"/>
      <c r="L31" s="504"/>
      <c r="M31" s="504"/>
      <c r="N31" s="504"/>
      <c r="O31" s="504"/>
      <c r="P31" s="504"/>
      <c r="Q31" s="504"/>
      <c r="R31" s="504">
        <v>72107</v>
      </c>
      <c r="S31" s="504"/>
      <c r="T31" s="504"/>
      <c r="U31" s="504">
        <v>77986</v>
      </c>
      <c r="V31" s="504"/>
      <c r="W31" s="504">
        <v>22852</v>
      </c>
      <c r="X31" s="504"/>
      <c r="Y31" s="504"/>
      <c r="Z31" s="504"/>
      <c r="AA31" s="504"/>
      <c r="AB31" s="504">
        <v>279572</v>
      </c>
      <c r="AC31" s="504">
        <v>452517</v>
      </c>
      <c r="AD31" s="149">
        <v>452517</v>
      </c>
    </row>
    <row r="32" spans="2:30" x14ac:dyDescent="0.3">
      <c r="B32" s="147">
        <v>9.5</v>
      </c>
      <c r="C32" s="150" t="s">
        <v>911</v>
      </c>
      <c r="D32" s="504"/>
      <c r="E32" s="504"/>
      <c r="F32" s="504"/>
      <c r="G32" s="504"/>
      <c r="H32" s="504"/>
      <c r="I32" s="504"/>
      <c r="J32" s="504"/>
      <c r="K32" s="504"/>
      <c r="L32" s="504"/>
      <c r="M32" s="504"/>
      <c r="N32" s="504"/>
      <c r="O32" s="504"/>
      <c r="P32" s="504"/>
      <c r="Q32" s="504"/>
      <c r="R32" s="504"/>
      <c r="S32" s="504"/>
      <c r="T32" s="504"/>
      <c r="U32" s="504"/>
      <c r="V32" s="504"/>
      <c r="W32" s="504">
        <v>179723</v>
      </c>
      <c r="X32" s="504"/>
      <c r="Y32" s="504"/>
      <c r="Z32" s="504"/>
      <c r="AA32" s="504"/>
      <c r="AB32" s="504"/>
      <c r="AC32" s="504">
        <v>179723</v>
      </c>
      <c r="AD32" s="149">
        <v>179723</v>
      </c>
    </row>
    <row r="33" spans="2:30" x14ac:dyDescent="0.3">
      <c r="B33" s="147">
        <v>10</v>
      </c>
      <c r="C33" s="150" t="s">
        <v>672</v>
      </c>
      <c r="D33" s="504"/>
      <c r="E33" s="504"/>
      <c r="F33" s="504"/>
      <c r="G33" s="504"/>
      <c r="H33" s="504"/>
      <c r="I33" s="504"/>
      <c r="J33" s="504"/>
      <c r="K33" s="504"/>
      <c r="L33" s="504"/>
      <c r="M33" s="504"/>
      <c r="N33" s="504"/>
      <c r="O33" s="504"/>
      <c r="P33" s="504"/>
      <c r="Q33" s="504"/>
      <c r="R33" s="504"/>
      <c r="S33" s="504">
        <v>60952</v>
      </c>
      <c r="T33" s="504"/>
      <c r="U33" s="504"/>
      <c r="V33" s="504"/>
      <c r="W33" s="504">
        <v>2301</v>
      </c>
      <c r="X33" s="504"/>
      <c r="Y33" s="504"/>
      <c r="Z33" s="504"/>
      <c r="AA33" s="504"/>
      <c r="AB33" s="504"/>
      <c r="AC33" s="504">
        <v>63253</v>
      </c>
      <c r="AD33" s="149">
        <v>54860</v>
      </c>
    </row>
    <row r="34" spans="2:30" x14ac:dyDescent="0.3">
      <c r="B34" s="147" t="s">
        <v>233</v>
      </c>
      <c r="C34" s="150" t="s">
        <v>912</v>
      </c>
      <c r="D34" s="504"/>
      <c r="E34" s="504"/>
      <c r="F34" s="504"/>
      <c r="G34" s="504"/>
      <c r="H34" s="504"/>
      <c r="I34" s="504"/>
      <c r="J34" s="504"/>
      <c r="K34" s="504"/>
      <c r="L34" s="504"/>
      <c r="M34" s="504"/>
      <c r="N34" s="504"/>
      <c r="O34" s="504"/>
      <c r="P34" s="504"/>
      <c r="Q34" s="504"/>
      <c r="R34" s="504"/>
      <c r="S34" s="504"/>
      <c r="T34" s="504"/>
      <c r="U34" s="504"/>
      <c r="V34" s="504"/>
      <c r="W34" s="504"/>
      <c r="X34" s="504"/>
      <c r="Y34" s="504"/>
      <c r="Z34" s="504"/>
      <c r="AA34" s="504"/>
      <c r="AB34" s="504"/>
      <c r="AC34" s="504">
        <v>0</v>
      </c>
      <c r="AD34" s="149"/>
    </row>
    <row r="35" spans="2:30" x14ac:dyDescent="0.3">
      <c r="B35" s="147" t="s">
        <v>234</v>
      </c>
      <c r="C35" s="150" t="s">
        <v>913</v>
      </c>
      <c r="D35" s="504"/>
      <c r="E35" s="504"/>
      <c r="F35" s="504"/>
      <c r="G35" s="504"/>
      <c r="H35" s="504"/>
      <c r="I35" s="504"/>
      <c r="J35" s="504"/>
      <c r="K35" s="504"/>
      <c r="L35" s="504"/>
      <c r="M35" s="504"/>
      <c r="N35" s="504"/>
      <c r="O35" s="504"/>
      <c r="P35" s="504"/>
      <c r="Q35" s="504"/>
      <c r="R35" s="504"/>
      <c r="S35" s="504"/>
      <c r="T35" s="504"/>
      <c r="U35" s="504"/>
      <c r="V35" s="504"/>
      <c r="W35" s="504"/>
      <c r="X35" s="504"/>
      <c r="Y35" s="504"/>
      <c r="Z35" s="504"/>
      <c r="AA35" s="504">
        <v>2051</v>
      </c>
      <c r="AB35" s="504"/>
      <c r="AC35" s="504">
        <v>2051</v>
      </c>
      <c r="AD35" s="149">
        <v>2051</v>
      </c>
    </row>
    <row r="36" spans="2:30" x14ac:dyDescent="0.3">
      <c r="B36" s="147" t="s">
        <v>258</v>
      </c>
      <c r="C36" s="150" t="s">
        <v>914</v>
      </c>
      <c r="D36" s="504">
        <v>108182</v>
      </c>
      <c r="E36" s="504"/>
      <c r="F36" s="504"/>
      <c r="G36" s="504"/>
      <c r="H36" s="504">
        <v>542</v>
      </c>
      <c r="I36" s="504"/>
      <c r="J36" s="504"/>
      <c r="K36" s="504"/>
      <c r="L36" s="504"/>
      <c r="M36" s="504">
        <v>5555</v>
      </c>
      <c r="N36" s="504"/>
      <c r="O36" s="504"/>
      <c r="P36" s="504"/>
      <c r="Q36" s="504"/>
      <c r="R36" s="504"/>
      <c r="S36" s="504">
        <v>90070</v>
      </c>
      <c r="T36" s="504"/>
      <c r="U36" s="504"/>
      <c r="V36" s="504"/>
      <c r="W36" s="504"/>
      <c r="X36" s="504"/>
      <c r="Y36" s="504"/>
      <c r="Z36" s="504"/>
      <c r="AA36" s="504"/>
      <c r="AB36" s="504">
        <v>3199</v>
      </c>
      <c r="AC36" s="504">
        <v>207548</v>
      </c>
      <c r="AD36" s="149">
        <v>207548</v>
      </c>
    </row>
    <row r="37" spans="2:30" x14ac:dyDescent="0.3">
      <c r="B37" s="147">
        <v>11</v>
      </c>
      <c r="C37" s="150" t="s">
        <v>915</v>
      </c>
      <c r="D37" s="504"/>
      <c r="E37" s="504"/>
      <c r="F37" s="504"/>
      <c r="G37" s="504"/>
      <c r="H37" s="504"/>
      <c r="I37" s="504"/>
      <c r="J37" s="504"/>
      <c r="K37" s="504"/>
      <c r="L37" s="504"/>
      <c r="M37" s="504"/>
      <c r="N37" s="504"/>
      <c r="O37" s="504"/>
      <c r="P37" s="504"/>
      <c r="Q37" s="504"/>
      <c r="R37" s="504"/>
      <c r="S37" s="504"/>
      <c r="T37" s="504"/>
      <c r="U37" s="504"/>
      <c r="V37" s="504"/>
      <c r="W37" s="504"/>
      <c r="X37" s="504"/>
      <c r="Y37" s="504"/>
      <c r="Z37" s="504"/>
      <c r="AA37" s="504"/>
      <c r="AB37" s="504"/>
      <c r="AC37" s="504"/>
      <c r="AD37" s="149"/>
    </row>
    <row r="38" spans="2:30" x14ac:dyDescent="0.3">
      <c r="B38" s="151" t="s">
        <v>259</v>
      </c>
      <c r="C38" s="152" t="s">
        <v>916</v>
      </c>
      <c r="D38" s="505">
        <v>1930312</v>
      </c>
      <c r="E38" s="505"/>
      <c r="F38" s="505"/>
      <c r="G38" s="505"/>
      <c r="H38" s="505">
        <v>933292</v>
      </c>
      <c r="I38" s="505">
        <v>14517</v>
      </c>
      <c r="J38" s="505">
        <v>1023</v>
      </c>
      <c r="K38" s="505"/>
      <c r="L38" s="505">
        <v>23416</v>
      </c>
      <c r="M38" s="505">
        <v>43260</v>
      </c>
      <c r="N38" s="505">
        <v>662884</v>
      </c>
      <c r="O38" s="505"/>
      <c r="P38" s="505">
        <v>882068.5</v>
      </c>
      <c r="Q38" s="505"/>
      <c r="R38" s="505">
        <v>72107</v>
      </c>
      <c r="S38" s="505">
        <v>658605.6</v>
      </c>
      <c r="T38" s="505">
        <v>24672</v>
      </c>
      <c r="U38" s="505">
        <v>77986</v>
      </c>
      <c r="V38" s="505">
        <v>613</v>
      </c>
      <c r="W38" s="505">
        <v>212813</v>
      </c>
      <c r="X38" s="505">
        <v>34294</v>
      </c>
      <c r="Y38" s="505"/>
      <c r="Z38" s="505"/>
      <c r="AA38" s="505">
        <v>2051</v>
      </c>
      <c r="AB38" s="505">
        <v>283044</v>
      </c>
      <c r="AC38" s="505">
        <v>5856958.0999999996</v>
      </c>
      <c r="AD38" s="153">
        <v>3634791.1</v>
      </c>
    </row>
  </sheetData>
  <mergeCells count="4">
    <mergeCell ref="C4:C6"/>
    <mergeCell ref="D4:AB4"/>
    <mergeCell ref="AC4:AC5"/>
    <mergeCell ref="AD4:AD5"/>
  </mergeCells>
  <hyperlinks>
    <hyperlink ref="B2" location="Summary!B32" display="Template EU CR5 – standardised approach" xr:uid="{2D6B6926-7EB3-473E-9C36-172443ECE51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63A2C-B780-4794-869C-074B7D3E3084}">
  <sheetPr>
    <tabColor rgb="FF575783"/>
  </sheetPr>
  <dimension ref="B2:H10"/>
  <sheetViews>
    <sheetView workbookViewId="0">
      <selection activeCell="B2" sqref="B2"/>
    </sheetView>
  </sheetViews>
  <sheetFormatPr defaultRowHeight="14.4" x14ac:dyDescent="0.3"/>
  <cols>
    <col min="1" max="1" width="4.6640625" style="21" customWidth="1"/>
    <col min="2" max="2" width="59.109375" style="21" customWidth="1"/>
    <col min="3" max="3" width="14.5546875" style="21" customWidth="1"/>
    <col min="4" max="4" width="12.44140625" style="21" customWidth="1"/>
    <col min="5" max="5" width="14.77734375" style="21" customWidth="1"/>
    <col min="6" max="6" width="13.77734375" style="21" customWidth="1"/>
    <col min="7" max="7" width="15.44140625" style="21" customWidth="1"/>
    <col min="8" max="8" width="12.6640625" style="21" customWidth="1"/>
    <col min="9" max="16384" width="8.88671875" style="21"/>
  </cols>
  <sheetData>
    <row r="2" spans="2:8" ht="21" x14ac:dyDescent="0.4">
      <c r="B2" s="22" t="s">
        <v>885</v>
      </c>
    </row>
    <row r="3" spans="2:8" ht="18" x14ac:dyDescent="0.35">
      <c r="B3" s="56" t="s">
        <v>886</v>
      </c>
    </row>
    <row r="4" spans="2:8" x14ac:dyDescent="0.3">
      <c r="B4" s="60"/>
    </row>
    <row r="5" spans="2:8" ht="43.2" x14ac:dyDescent="0.3">
      <c r="B5" s="554" t="s">
        <v>1253</v>
      </c>
      <c r="C5" s="100" t="s">
        <v>887</v>
      </c>
      <c r="D5" s="100" t="s">
        <v>888</v>
      </c>
      <c r="E5" s="100" t="s">
        <v>889</v>
      </c>
      <c r="F5" s="100" t="s">
        <v>370</v>
      </c>
      <c r="G5" s="100" t="s">
        <v>890</v>
      </c>
      <c r="H5" s="100" t="s">
        <v>891</v>
      </c>
    </row>
    <row r="6" spans="2:8" x14ac:dyDescent="0.3">
      <c r="B6" s="554"/>
      <c r="C6" s="106" t="s">
        <v>21</v>
      </c>
      <c r="D6" s="106" t="s">
        <v>23</v>
      </c>
      <c r="E6" s="106" t="s">
        <v>24</v>
      </c>
      <c r="F6" s="106" t="s">
        <v>25</v>
      </c>
      <c r="G6" s="106" t="s">
        <v>26</v>
      </c>
      <c r="H6" s="106" t="s">
        <v>27</v>
      </c>
    </row>
    <row r="7" spans="2:8" ht="28.8" x14ac:dyDescent="0.3">
      <c r="B7" s="142" t="s">
        <v>892</v>
      </c>
      <c r="C7" s="143">
        <v>613</v>
      </c>
      <c r="D7" s="142"/>
      <c r="E7" s="144">
        <v>1.3</v>
      </c>
      <c r="F7" s="143">
        <v>613</v>
      </c>
      <c r="G7" s="143">
        <v>796.9</v>
      </c>
      <c r="H7" s="142"/>
    </row>
    <row r="8" spans="2:8" ht="28.8" x14ac:dyDescent="0.3">
      <c r="B8" s="142" t="s">
        <v>1271</v>
      </c>
      <c r="C8" s="143">
        <v>34294</v>
      </c>
      <c r="D8" s="142"/>
      <c r="E8" s="144">
        <v>2.5</v>
      </c>
      <c r="F8" s="143">
        <v>34294</v>
      </c>
      <c r="G8" s="143">
        <v>85735</v>
      </c>
      <c r="H8" s="142"/>
    </row>
    <row r="9" spans="2:8" x14ac:dyDescent="0.3">
      <c r="B9" s="142" t="s">
        <v>893</v>
      </c>
      <c r="C9" s="143">
        <v>273</v>
      </c>
      <c r="D9" s="142"/>
      <c r="E9" s="144">
        <v>1.6</v>
      </c>
      <c r="F9" s="143">
        <v>273</v>
      </c>
      <c r="G9" s="143">
        <v>436.8</v>
      </c>
      <c r="H9" s="142"/>
    </row>
    <row r="10" spans="2:8" x14ac:dyDescent="0.3">
      <c r="B10" s="145" t="s">
        <v>318</v>
      </c>
      <c r="C10" s="146">
        <f>SUM(C7:C9)</f>
        <v>35180</v>
      </c>
      <c r="D10" s="145"/>
      <c r="E10" s="145"/>
      <c r="F10" s="146">
        <f>SUM(F7:F9)</f>
        <v>35180</v>
      </c>
      <c r="G10" s="146">
        <f>SUM(G7:G9)</f>
        <v>86968.7</v>
      </c>
      <c r="H10" s="145"/>
    </row>
  </sheetData>
  <mergeCells count="1">
    <mergeCell ref="B5:B6"/>
  </mergeCells>
  <hyperlinks>
    <hyperlink ref="B2" location="Summary!B34" display="Template EU CR10.5" xr:uid="{8EA5239E-B06E-4416-9E42-51BD378D9965}"/>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E0FFE-E93F-44DD-9C78-DE652E9A2B2D}">
  <sheetPr>
    <tabColor rgb="FF575783"/>
  </sheetPr>
  <dimension ref="B2:L38"/>
  <sheetViews>
    <sheetView workbookViewId="0">
      <selection activeCell="B2" sqref="B2"/>
    </sheetView>
  </sheetViews>
  <sheetFormatPr defaultColWidth="9.33203125" defaultRowHeight="14.4" x14ac:dyDescent="0.3"/>
  <cols>
    <col min="1" max="1" width="5.33203125" style="21" customWidth="1"/>
    <col min="2" max="2" width="9.33203125" style="31"/>
    <col min="3" max="3" width="64.44140625" style="21" customWidth="1"/>
    <col min="4" max="4" width="18.6640625" style="21" customWidth="1"/>
    <col min="5" max="5" width="14.5546875" style="21" customWidth="1"/>
    <col min="6" max="6" width="9.33203125" style="21"/>
    <col min="7" max="8" width="14.33203125" style="21" customWidth="1"/>
    <col min="9" max="11" width="16.6640625" style="21" customWidth="1"/>
    <col min="12" max="16384" width="9.33203125" style="21"/>
  </cols>
  <sheetData>
    <row r="2" spans="2:12" ht="21" x14ac:dyDescent="0.3">
      <c r="B2" s="52" t="s">
        <v>941</v>
      </c>
      <c r="C2" s="31"/>
    </row>
    <row r="3" spans="2:12" x14ac:dyDescent="0.3">
      <c r="B3" s="69"/>
      <c r="C3" s="70"/>
      <c r="D3" s="107"/>
      <c r="E3" s="107"/>
      <c r="F3" s="107"/>
      <c r="G3" s="107"/>
      <c r="H3" s="107"/>
      <c r="I3" s="107"/>
      <c r="J3" s="107"/>
      <c r="K3" s="107"/>
      <c r="L3" s="35"/>
    </row>
    <row r="4" spans="2:12" x14ac:dyDescent="0.3">
      <c r="B4" s="109"/>
      <c r="C4" s="110"/>
      <c r="D4" s="111" t="s">
        <v>21</v>
      </c>
      <c r="E4" s="111" t="s">
        <v>23</v>
      </c>
      <c r="F4" s="111" t="s">
        <v>24</v>
      </c>
      <c r="G4" s="111" t="s">
        <v>25</v>
      </c>
      <c r="H4" s="111" t="s">
        <v>26</v>
      </c>
      <c r="I4" s="111" t="s">
        <v>27</v>
      </c>
      <c r="J4" s="111" t="s">
        <v>180</v>
      </c>
      <c r="K4" s="111" t="s">
        <v>181</v>
      </c>
      <c r="L4" s="36"/>
    </row>
    <row r="5" spans="2:12" ht="52.8" x14ac:dyDescent="0.3">
      <c r="B5" s="109"/>
      <c r="C5" s="110" t="s">
        <v>1251</v>
      </c>
      <c r="D5" s="111" t="s">
        <v>952</v>
      </c>
      <c r="E5" s="111" t="s">
        <v>953</v>
      </c>
      <c r="F5" s="111" t="s">
        <v>260</v>
      </c>
      <c r="G5" s="111" t="s">
        <v>954</v>
      </c>
      <c r="H5" s="111" t="s">
        <v>955</v>
      </c>
      <c r="I5" s="111" t="s">
        <v>956</v>
      </c>
      <c r="J5" s="111" t="s">
        <v>370</v>
      </c>
      <c r="K5" s="111" t="s">
        <v>22</v>
      </c>
      <c r="L5" s="36"/>
    </row>
    <row r="6" spans="2:12" x14ac:dyDescent="0.3">
      <c r="B6" s="129" t="s">
        <v>264</v>
      </c>
      <c r="C6" s="130" t="s">
        <v>942</v>
      </c>
      <c r="D6" s="131"/>
      <c r="E6" s="131"/>
      <c r="F6" s="138"/>
      <c r="G6" s="132">
        <v>1.4</v>
      </c>
      <c r="H6" s="131"/>
      <c r="I6" s="131"/>
      <c r="J6" s="131"/>
      <c r="K6" s="131"/>
      <c r="L6" s="36"/>
    </row>
    <row r="7" spans="2:12" x14ac:dyDescent="0.3">
      <c r="B7" s="129" t="s">
        <v>265</v>
      </c>
      <c r="C7" s="130" t="s">
        <v>943</v>
      </c>
      <c r="D7" s="131"/>
      <c r="E7" s="131"/>
      <c r="F7" s="140"/>
      <c r="G7" s="132">
        <v>1.4</v>
      </c>
      <c r="H7" s="131"/>
      <c r="I7" s="131"/>
      <c r="J7" s="131"/>
      <c r="K7" s="131"/>
      <c r="L7" s="36"/>
    </row>
    <row r="8" spans="2:12" x14ac:dyDescent="0.3">
      <c r="B8" s="129">
        <v>1</v>
      </c>
      <c r="C8" s="130" t="s">
        <v>944</v>
      </c>
      <c r="D8" s="131">
        <v>2298.5</v>
      </c>
      <c r="E8" s="131">
        <v>5485.8</v>
      </c>
      <c r="F8" s="139"/>
      <c r="G8" s="132">
        <v>1.4</v>
      </c>
      <c r="H8" s="131">
        <v>10898.02</v>
      </c>
      <c r="I8" s="131">
        <v>10898.02</v>
      </c>
      <c r="J8" s="131">
        <v>11485</v>
      </c>
      <c r="K8" s="131">
        <v>3752.4</v>
      </c>
      <c r="L8" s="36"/>
    </row>
    <row r="9" spans="2:12" x14ac:dyDescent="0.3">
      <c r="B9" s="129">
        <v>2</v>
      </c>
      <c r="C9" s="133" t="s">
        <v>945</v>
      </c>
      <c r="D9" s="138"/>
      <c r="E9" s="138"/>
      <c r="F9" s="131"/>
      <c r="G9" s="131"/>
      <c r="H9" s="131"/>
      <c r="I9" s="131"/>
      <c r="J9" s="131"/>
      <c r="K9" s="131"/>
      <c r="L9" s="36"/>
    </row>
    <row r="10" spans="2:12" x14ac:dyDescent="0.3">
      <c r="B10" s="129" t="s">
        <v>261</v>
      </c>
      <c r="C10" s="134" t="s">
        <v>946</v>
      </c>
      <c r="D10" s="141"/>
      <c r="E10" s="141"/>
      <c r="F10" s="131"/>
      <c r="G10" s="138"/>
      <c r="H10" s="131"/>
      <c r="I10" s="131"/>
      <c r="J10" s="131"/>
      <c r="K10" s="131"/>
      <c r="L10" s="36"/>
    </row>
    <row r="11" spans="2:12" x14ac:dyDescent="0.3">
      <c r="B11" s="129" t="s">
        <v>262</v>
      </c>
      <c r="C11" s="134" t="s">
        <v>947</v>
      </c>
      <c r="D11" s="141"/>
      <c r="E11" s="141"/>
      <c r="F11" s="131"/>
      <c r="G11" s="141"/>
      <c r="H11" s="131"/>
      <c r="I11" s="131"/>
      <c r="J11" s="131"/>
      <c r="K11" s="131"/>
      <c r="L11" s="36"/>
    </row>
    <row r="12" spans="2:12" x14ac:dyDescent="0.3">
      <c r="B12" s="129" t="s">
        <v>263</v>
      </c>
      <c r="C12" s="134" t="s">
        <v>948</v>
      </c>
      <c r="D12" s="141"/>
      <c r="E12" s="141"/>
      <c r="F12" s="131"/>
      <c r="G12" s="141"/>
      <c r="H12" s="131"/>
      <c r="I12" s="131"/>
      <c r="J12" s="131"/>
      <c r="K12" s="131"/>
      <c r="L12" s="36"/>
    </row>
    <row r="13" spans="2:12" x14ac:dyDescent="0.3">
      <c r="B13" s="129">
        <v>3</v>
      </c>
      <c r="C13" s="133" t="s">
        <v>949</v>
      </c>
      <c r="D13" s="141"/>
      <c r="E13" s="141"/>
      <c r="F13" s="138"/>
      <c r="G13" s="141"/>
      <c r="H13" s="131">
        <v>22809</v>
      </c>
      <c r="I13" s="131">
        <v>22764.9</v>
      </c>
      <c r="J13" s="131">
        <v>22764.5</v>
      </c>
      <c r="K13" s="131">
        <v>14151.5</v>
      </c>
      <c r="L13" s="36"/>
    </row>
    <row r="14" spans="2:12" x14ac:dyDescent="0.3">
      <c r="B14" s="129">
        <v>4</v>
      </c>
      <c r="C14" s="133" t="s">
        <v>950</v>
      </c>
      <c r="D14" s="141"/>
      <c r="E14" s="141"/>
      <c r="F14" s="141"/>
      <c r="G14" s="141"/>
      <c r="H14" s="131"/>
      <c r="I14" s="131"/>
      <c r="J14" s="131"/>
      <c r="K14" s="131"/>
      <c r="L14" s="36"/>
    </row>
    <row r="15" spans="2:12" x14ac:dyDescent="0.3">
      <c r="B15" s="129">
        <v>5</v>
      </c>
      <c r="C15" s="133" t="s">
        <v>951</v>
      </c>
      <c r="D15" s="141"/>
      <c r="E15" s="141"/>
      <c r="F15" s="141"/>
      <c r="G15" s="141"/>
      <c r="H15" s="131"/>
      <c r="I15" s="131"/>
      <c r="J15" s="131"/>
      <c r="K15" s="131"/>
      <c r="L15" s="36"/>
    </row>
    <row r="16" spans="2:12" x14ac:dyDescent="0.3">
      <c r="B16" s="135">
        <v>6</v>
      </c>
      <c r="C16" s="136" t="s">
        <v>318</v>
      </c>
      <c r="D16" s="139"/>
      <c r="E16" s="139"/>
      <c r="F16" s="139"/>
      <c r="G16" s="139"/>
      <c r="H16" s="137">
        <v>33707.020000000004</v>
      </c>
      <c r="I16" s="137">
        <v>33662.92</v>
      </c>
      <c r="J16" s="137">
        <v>34249.5</v>
      </c>
      <c r="K16" s="137">
        <v>17903.900000000001</v>
      </c>
      <c r="L16" s="36"/>
    </row>
    <row r="37" spans="12:12" ht="23.4" x14ac:dyDescent="0.45">
      <c r="L37" s="108"/>
    </row>
    <row r="38" spans="12:12" x14ac:dyDescent="0.3">
      <c r="L38" s="57"/>
    </row>
  </sheetData>
  <hyperlinks>
    <hyperlink ref="B2" location="Summary!B36" display="Template EU CCR1 – Analysis of CCR exposure by approach" xr:uid="{1A6A2481-DCF1-4BEC-AC62-BBA2E3659EA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2BE04-E237-464C-9A1B-ECE2E8EB1C58}">
  <sheetPr>
    <tabColor rgb="FF575783"/>
  </sheetPr>
  <dimension ref="B2:Q19"/>
  <sheetViews>
    <sheetView workbookViewId="0">
      <selection activeCell="B2" sqref="B2"/>
    </sheetView>
  </sheetViews>
  <sheetFormatPr defaultColWidth="9.33203125" defaultRowHeight="14.4" x14ac:dyDescent="0.3"/>
  <cols>
    <col min="1" max="1" width="4.5546875" style="21" customWidth="1"/>
    <col min="2" max="2" width="9.33203125" style="32"/>
    <col min="3" max="3" width="56.6640625" style="21" customWidth="1"/>
    <col min="4" max="14" width="9.33203125" style="21"/>
    <col min="15" max="15" width="19.44140625" style="14" customWidth="1"/>
    <col min="16" max="16384" width="9.33203125" style="21"/>
  </cols>
  <sheetData>
    <row r="2" spans="2:17" ht="21" x14ac:dyDescent="0.4">
      <c r="B2" s="22" t="s">
        <v>957</v>
      </c>
    </row>
    <row r="3" spans="2:17" ht="15.6" x14ac:dyDescent="0.3">
      <c r="B3" s="112"/>
    </row>
    <row r="4" spans="2:17" ht="20.100000000000001" customHeight="1" x14ac:dyDescent="0.3">
      <c r="B4" s="109"/>
      <c r="C4" s="558" t="s">
        <v>1254</v>
      </c>
      <c r="D4" s="560" t="s">
        <v>889</v>
      </c>
      <c r="E4" s="560"/>
      <c r="F4" s="560"/>
      <c r="G4" s="560"/>
      <c r="H4" s="560"/>
      <c r="I4" s="560"/>
      <c r="J4" s="560"/>
      <c r="K4" s="560"/>
      <c r="L4" s="560"/>
      <c r="M4" s="560"/>
      <c r="N4" s="560"/>
      <c r="O4" s="110"/>
    </row>
    <row r="5" spans="2:17" ht="20.100000000000001" customHeight="1" x14ac:dyDescent="0.3">
      <c r="B5" s="109"/>
      <c r="C5" s="559"/>
      <c r="D5" s="111" t="s">
        <v>21</v>
      </c>
      <c r="E5" s="111" t="s">
        <v>23</v>
      </c>
      <c r="F5" s="111" t="s">
        <v>24</v>
      </c>
      <c r="G5" s="111" t="s">
        <v>25</v>
      </c>
      <c r="H5" s="111" t="s">
        <v>26</v>
      </c>
      <c r="I5" s="111" t="s">
        <v>27</v>
      </c>
      <c r="J5" s="111" t="s">
        <v>180</v>
      </c>
      <c r="K5" s="111" t="s">
        <v>181</v>
      </c>
      <c r="L5" s="111" t="s">
        <v>202</v>
      </c>
      <c r="M5" s="111" t="s">
        <v>203</v>
      </c>
      <c r="N5" s="111" t="s">
        <v>204</v>
      </c>
      <c r="O5" s="109" t="s">
        <v>205</v>
      </c>
    </row>
    <row r="6" spans="2:17" x14ac:dyDescent="0.3">
      <c r="B6" s="109"/>
      <c r="C6" s="559"/>
      <c r="D6" s="113">
        <v>0</v>
      </c>
      <c r="E6" s="113">
        <v>0.02</v>
      </c>
      <c r="F6" s="113">
        <v>0.04</v>
      </c>
      <c r="G6" s="113">
        <v>0.1</v>
      </c>
      <c r="H6" s="113">
        <v>0.2</v>
      </c>
      <c r="I6" s="113">
        <v>0.5</v>
      </c>
      <c r="J6" s="113">
        <v>0.7</v>
      </c>
      <c r="K6" s="113">
        <v>0.75</v>
      </c>
      <c r="L6" s="113">
        <v>1</v>
      </c>
      <c r="M6" s="113">
        <v>1.5</v>
      </c>
      <c r="N6" s="111" t="s">
        <v>236</v>
      </c>
      <c r="O6" s="114" t="s">
        <v>958</v>
      </c>
    </row>
    <row r="7" spans="2:17" x14ac:dyDescent="0.3">
      <c r="B7" s="119">
        <v>1</v>
      </c>
      <c r="C7" s="123" t="s">
        <v>959</v>
      </c>
      <c r="D7" s="124"/>
      <c r="E7" s="124"/>
      <c r="F7" s="124"/>
      <c r="G7" s="124"/>
      <c r="H7" s="124"/>
      <c r="I7" s="124"/>
      <c r="J7" s="124"/>
      <c r="K7" s="124"/>
      <c r="L7" s="124"/>
      <c r="M7" s="124"/>
      <c r="N7" s="124"/>
      <c r="O7" s="125"/>
    </row>
    <row r="8" spans="2:17" x14ac:dyDescent="0.3">
      <c r="B8" s="119">
        <v>2</v>
      </c>
      <c r="C8" s="123" t="s">
        <v>960</v>
      </c>
      <c r="D8" s="124"/>
      <c r="E8" s="124"/>
      <c r="F8" s="124"/>
      <c r="G8" s="124"/>
      <c r="H8" s="124"/>
      <c r="I8" s="124"/>
      <c r="J8" s="124"/>
      <c r="K8" s="124"/>
      <c r="L8" s="124"/>
      <c r="M8" s="124"/>
      <c r="N8" s="124"/>
      <c r="O8" s="125"/>
    </row>
    <row r="9" spans="2:17" x14ac:dyDescent="0.3">
      <c r="B9" s="119">
        <v>3</v>
      </c>
      <c r="C9" s="123" t="s">
        <v>961</v>
      </c>
      <c r="D9" s="124"/>
      <c r="E9" s="124"/>
      <c r="F9" s="124"/>
      <c r="G9" s="124"/>
      <c r="H9" s="124"/>
      <c r="I9" s="124"/>
      <c r="J9" s="124"/>
      <c r="K9" s="124"/>
      <c r="L9" s="124"/>
      <c r="M9" s="124"/>
      <c r="N9" s="124"/>
      <c r="O9" s="125"/>
    </row>
    <row r="10" spans="2:17" x14ac:dyDescent="0.3">
      <c r="B10" s="119">
        <v>4</v>
      </c>
      <c r="C10" s="123" t="s">
        <v>899</v>
      </c>
      <c r="D10" s="124"/>
      <c r="E10" s="124"/>
      <c r="F10" s="124"/>
      <c r="G10" s="124"/>
      <c r="H10" s="124"/>
      <c r="I10" s="124"/>
      <c r="J10" s="124"/>
      <c r="K10" s="124"/>
      <c r="L10" s="124"/>
      <c r="M10" s="124"/>
      <c r="N10" s="124"/>
      <c r="O10" s="125"/>
    </row>
    <row r="11" spans="2:17" x14ac:dyDescent="0.3">
      <c r="B11" s="119">
        <v>5</v>
      </c>
      <c r="C11" s="123" t="s">
        <v>900</v>
      </c>
      <c r="D11" s="124"/>
      <c r="E11" s="124"/>
      <c r="F11" s="124"/>
      <c r="G11" s="124"/>
      <c r="H11" s="124"/>
      <c r="I11" s="124"/>
      <c r="J11" s="124"/>
      <c r="K11" s="124"/>
      <c r="L11" s="124"/>
      <c r="M11" s="124"/>
      <c r="N11" s="124"/>
      <c r="O11" s="125"/>
    </row>
    <row r="12" spans="2:17" x14ac:dyDescent="0.3">
      <c r="B12" s="119">
        <v>6</v>
      </c>
      <c r="C12" s="123" t="s">
        <v>668</v>
      </c>
      <c r="D12" s="124"/>
      <c r="E12" s="124"/>
      <c r="F12" s="124"/>
      <c r="G12" s="124"/>
      <c r="H12" s="124">
        <v>6636</v>
      </c>
      <c r="I12" s="124"/>
      <c r="J12" s="124"/>
      <c r="K12" s="124"/>
      <c r="L12" s="124"/>
      <c r="M12" s="124"/>
      <c r="N12" s="124">
        <v>2980</v>
      </c>
      <c r="O12" s="125">
        <f>SUM(D12:N12)</f>
        <v>9616</v>
      </c>
      <c r="Q12" s="26"/>
    </row>
    <row r="13" spans="2:17" x14ac:dyDescent="0.3">
      <c r="B13" s="119">
        <v>7</v>
      </c>
      <c r="C13" s="123" t="s">
        <v>671</v>
      </c>
      <c r="D13" s="124"/>
      <c r="E13" s="124"/>
      <c r="F13" s="124"/>
      <c r="G13" s="124"/>
      <c r="H13" s="124"/>
      <c r="I13" s="124"/>
      <c r="J13" s="124"/>
      <c r="K13" s="124">
        <v>1351.5</v>
      </c>
      <c r="L13" s="124">
        <v>13712</v>
      </c>
      <c r="M13" s="124"/>
      <c r="N13" s="124"/>
      <c r="O13" s="125">
        <f>SUM(D13:N13)</f>
        <v>15063.5</v>
      </c>
    </row>
    <row r="14" spans="2:17" x14ac:dyDescent="0.3">
      <c r="B14" s="119">
        <v>8</v>
      </c>
      <c r="C14" s="123" t="s">
        <v>905</v>
      </c>
      <c r="D14" s="124"/>
      <c r="E14" s="124"/>
      <c r="F14" s="124"/>
      <c r="G14" s="124"/>
      <c r="H14" s="124"/>
      <c r="I14" s="124"/>
      <c r="J14" s="124"/>
      <c r="K14" s="124"/>
      <c r="L14" s="124"/>
      <c r="M14" s="124"/>
      <c r="N14" s="124"/>
      <c r="O14" s="125"/>
    </row>
    <row r="15" spans="2:17" x14ac:dyDescent="0.3">
      <c r="B15" s="119">
        <v>9</v>
      </c>
      <c r="C15" s="123" t="s">
        <v>962</v>
      </c>
      <c r="D15" s="124"/>
      <c r="E15" s="124"/>
      <c r="F15" s="124"/>
      <c r="G15" s="124"/>
      <c r="H15" s="124"/>
      <c r="I15" s="124"/>
      <c r="J15" s="124"/>
      <c r="K15" s="124"/>
      <c r="L15" s="124"/>
      <c r="M15" s="124"/>
      <c r="N15" s="124"/>
      <c r="O15" s="125"/>
    </row>
    <row r="16" spans="2:17" x14ac:dyDescent="0.3">
      <c r="B16" s="119">
        <v>10</v>
      </c>
      <c r="C16" s="123" t="s">
        <v>914</v>
      </c>
      <c r="D16" s="124"/>
      <c r="E16" s="124"/>
      <c r="F16" s="124"/>
      <c r="G16" s="124"/>
      <c r="H16" s="124"/>
      <c r="I16" s="124"/>
      <c r="J16" s="124"/>
      <c r="K16" s="124"/>
      <c r="L16" s="124"/>
      <c r="M16" s="124"/>
      <c r="N16" s="124">
        <v>9570</v>
      </c>
      <c r="O16" s="125">
        <f>SUM(D16:N16)</f>
        <v>9570</v>
      </c>
    </row>
    <row r="17" spans="2:15" x14ac:dyDescent="0.3">
      <c r="B17" s="126">
        <v>11</v>
      </c>
      <c r="C17" s="127" t="s">
        <v>555</v>
      </c>
      <c r="D17" s="124"/>
      <c r="E17" s="124"/>
      <c r="F17" s="124"/>
      <c r="G17" s="128"/>
      <c r="H17" s="128">
        <f>SUM(H7:H16)</f>
        <v>6636</v>
      </c>
      <c r="I17" s="128"/>
      <c r="J17" s="128"/>
      <c r="K17" s="128">
        <f t="shared" ref="K17:L17" si="0">SUM(K7:K16)</f>
        <v>1351.5</v>
      </c>
      <c r="L17" s="128">
        <f t="shared" si="0"/>
        <v>13712</v>
      </c>
      <c r="M17" s="128"/>
      <c r="N17" s="128">
        <f>SUM(N7:N16)</f>
        <v>12550</v>
      </c>
      <c r="O17" s="128">
        <f>SUM(O7:O16)</f>
        <v>34249.5</v>
      </c>
    </row>
    <row r="19" spans="2:15" x14ac:dyDescent="0.3">
      <c r="C19" s="26"/>
    </row>
  </sheetData>
  <mergeCells count="2">
    <mergeCell ref="C4:C6"/>
    <mergeCell ref="D4:N4"/>
  </mergeCells>
  <hyperlinks>
    <hyperlink ref="B2" location="Summary!B37" display="Template EU CCR3 – Standardised approach – CCR exposures by regulatory exposure class and risk weights" xr:uid="{3822E1E2-901B-447F-9569-73A0B0E5E48F}"/>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AB0FE-3197-4AD6-B9C8-89442A5AF60A}">
  <sheetPr>
    <tabColor rgb="FF575783"/>
  </sheetPr>
  <dimension ref="B2:N18"/>
  <sheetViews>
    <sheetView workbookViewId="0">
      <selection activeCell="B2" sqref="B2"/>
    </sheetView>
  </sheetViews>
  <sheetFormatPr defaultColWidth="9.33203125" defaultRowHeight="14.4" x14ac:dyDescent="0.3"/>
  <cols>
    <col min="1" max="1" width="4.33203125" style="21" customWidth="1"/>
    <col min="2" max="2" width="8.44140625" style="21" customWidth="1"/>
    <col min="3" max="3" width="23.6640625" style="21" customWidth="1"/>
    <col min="4" max="11" width="14.44140625" style="21" customWidth="1"/>
    <col min="12" max="16384" width="9.33203125" style="21"/>
  </cols>
  <sheetData>
    <row r="2" spans="2:11" ht="21" x14ac:dyDescent="0.4">
      <c r="B2" s="22" t="s">
        <v>963</v>
      </c>
    </row>
    <row r="4" spans="2:11" x14ac:dyDescent="0.3">
      <c r="B4" s="30"/>
      <c r="C4" s="110"/>
      <c r="D4" s="109" t="s">
        <v>21</v>
      </c>
      <c r="E4" s="109" t="s">
        <v>23</v>
      </c>
      <c r="F4" s="109" t="s">
        <v>24</v>
      </c>
      <c r="G4" s="109" t="s">
        <v>25</v>
      </c>
      <c r="H4" s="109" t="s">
        <v>26</v>
      </c>
      <c r="I4" s="109" t="s">
        <v>27</v>
      </c>
      <c r="J4" s="109" t="s">
        <v>180</v>
      </c>
      <c r="K4" s="109" t="s">
        <v>181</v>
      </c>
    </row>
    <row r="5" spans="2:11" ht="22.8" customHeight="1" x14ac:dyDescent="0.3">
      <c r="B5" s="30"/>
      <c r="C5" s="110"/>
      <c r="D5" s="560" t="s">
        <v>971</v>
      </c>
      <c r="E5" s="560"/>
      <c r="F5" s="560"/>
      <c r="G5" s="560"/>
      <c r="H5" s="560" t="s">
        <v>972</v>
      </c>
      <c r="I5" s="560"/>
      <c r="J5" s="560"/>
      <c r="K5" s="560"/>
    </row>
    <row r="6" spans="2:11" ht="17.399999999999999" customHeight="1" x14ac:dyDescent="0.3">
      <c r="B6" s="30"/>
      <c r="C6" s="561" t="s">
        <v>1255</v>
      </c>
      <c r="D6" s="560" t="s">
        <v>973</v>
      </c>
      <c r="E6" s="560"/>
      <c r="F6" s="560" t="s">
        <v>974</v>
      </c>
      <c r="G6" s="560"/>
      <c r="H6" s="560" t="s">
        <v>973</v>
      </c>
      <c r="I6" s="560"/>
      <c r="J6" s="560" t="s">
        <v>974</v>
      </c>
      <c r="K6" s="560"/>
    </row>
    <row r="7" spans="2:11" x14ac:dyDescent="0.3">
      <c r="B7" s="30"/>
      <c r="C7" s="561"/>
      <c r="D7" s="109" t="s">
        <v>975</v>
      </c>
      <c r="E7" s="109" t="s">
        <v>976</v>
      </c>
      <c r="F7" s="109" t="s">
        <v>975</v>
      </c>
      <c r="G7" s="109" t="s">
        <v>976</v>
      </c>
      <c r="H7" s="109" t="s">
        <v>975</v>
      </c>
      <c r="I7" s="109" t="s">
        <v>976</v>
      </c>
      <c r="J7" s="109" t="s">
        <v>975</v>
      </c>
      <c r="K7" s="109" t="s">
        <v>976</v>
      </c>
    </row>
    <row r="8" spans="2:11" x14ac:dyDescent="0.3">
      <c r="B8" s="116">
        <v>1</v>
      </c>
      <c r="C8" s="117" t="s">
        <v>964</v>
      </c>
      <c r="D8" s="118">
        <v>27460</v>
      </c>
      <c r="E8" s="118"/>
      <c r="F8" s="118">
        <v>35739.9</v>
      </c>
      <c r="G8" s="119"/>
      <c r="H8" s="119"/>
      <c r="I8" s="119"/>
      <c r="J8" s="119"/>
      <c r="K8" s="119"/>
    </row>
    <row r="9" spans="2:11" x14ac:dyDescent="0.3">
      <c r="B9" s="116">
        <v>2</v>
      </c>
      <c r="C9" s="117" t="s">
        <v>965</v>
      </c>
      <c r="D9" s="118"/>
      <c r="E9" s="118"/>
      <c r="F9" s="118"/>
      <c r="G9" s="119"/>
      <c r="H9" s="119"/>
      <c r="I9" s="119"/>
      <c r="J9" s="119"/>
      <c r="K9" s="119"/>
    </row>
    <row r="10" spans="2:11" x14ac:dyDescent="0.3">
      <c r="B10" s="116">
        <v>3</v>
      </c>
      <c r="C10" s="117" t="s">
        <v>966</v>
      </c>
      <c r="D10" s="118"/>
      <c r="E10" s="118"/>
      <c r="F10" s="118"/>
      <c r="G10" s="119"/>
      <c r="H10" s="119"/>
      <c r="I10" s="119"/>
      <c r="J10" s="119"/>
      <c r="K10" s="119"/>
    </row>
    <row r="11" spans="2:11" x14ac:dyDescent="0.3">
      <c r="B11" s="116">
        <v>4</v>
      </c>
      <c r="C11" s="117" t="s">
        <v>967</v>
      </c>
      <c r="D11" s="118"/>
      <c r="E11" s="118"/>
      <c r="F11" s="118"/>
      <c r="G11" s="119"/>
      <c r="H11" s="119"/>
      <c r="I11" s="119"/>
      <c r="J11" s="119"/>
      <c r="K11" s="119"/>
    </row>
    <row r="12" spans="2:11" x14ac:dyDescent="0.3">
      <c r="B12" s="116">
        <v>5</v>
      </c>
      <c r="C12" s="117" t="s">
        <v>968</v>
      </c>
      <c r="D12" s="118"/>
      <c r="E12" s="118"/>
      <c r="F12" s="118"/>
      <c r="G12" s="119"/>
      <c r="H12" s="119"/>
      <c r="I12" s="119"/>
      <c r="J12" s="119"/>
      <c r="K12" s="119"/>
    </row>
    <row r="13" spans="2:11" x14ac:dyDescent="0.3">
      <c r="B13" s="116">
        <v>6</v>
      </c>
      <c r="C13" s="117" t="s">
        <v>969</v>
      </c>
      <c r="D13" s="118"/>
      <c r="E13" s="118"/>
      <c r="F13" s="118"/>
      <c r="G13" s="119"/>
      <c r="H13" s="119"/>
      <c r="I13" s="119"/>
      <c r="J13" s="119"/>
      <c r="K13" s="119"/>
    </row>
    <row r="14" spans="2:11" x14ac:dyDescent="0.3">
      <c r="B14" s="116">
        <v>7</v>
      </c>
      <c r="C14" s="117" t="s">
        <v>970</v>
      </c>
      <c r="D14" s="118">
        <v>31146.7</v>
      </c>
      <c r="E14" s="118"/>
      <c r="F14" s="118"/>
      <c r="G14" s="119"/>
      <c r="H14" s="119"/>
      <c r="I14" s="119"/>
      <c r="J14" s="119"/>
      <c r="K14" s="119"/>
    </row>
    <row r="15" spans="2:11" x14ac:dyDescent="0.3">
      <c r="B15" s="116">
        <v>8</v>
      </c>
      <c r="C15" s="117" t="s">
        <v>866</v>
      </c>
      <c r="D15" s="118"/>
      <c r="E15" s="118"/>
      <c r="F15" s="118"/>
      <c r="G15" s="119"/>
      <c r="H15" s="119"/>
      <c r="I15" s="119"/>
      <c r="J15" s="119"/>
      <c r="K15" s="119"/>
    </row>
    <row r="16" spans="2:11" x14ac:dyDescent="0.3">
      <c r="B16" s="120">
        <v>9</v>
      </c>
      <c r="C16" s="121" t="s">
        <v>318</v>
      </c>
      <c r="D16" s="122">
        <f>SUM(D8:D14)</f>
        <v>58606.7</v>
      </c>
      <c r="E16" s="122"/>
      <c r="F16" s="122">
        <f>SUM(F8:F14)</f>
        <v>35739.9</v>
      </c>
      <c r="G16" s="121"/>
      <c r="H16" s="121"/>
      <c r="I16" s="121"/>
      <c r="J16" s="121"/>
      <c r="K16" s="121"/>
    </row>
    <row r="17" spans="3:14" x14ac:dyDescent="0.3">
      <c r="C17" s="115"/>
      <c r="D17" s="115"/>
      <c r="E17" s="115"/>
      <c r="F17" s="115"/>
      <c r="G17" s="115"/>
      <c r="H17" s="115"/>
      <c r="I17" s="115"/>
      <c r="J17" s="115"/>
      <c r="K17" s="115"/>
    </row>
    <row r="18" spans="3:14" x14ac:dyDescent="0.3">
      <c r="N18" s="26"/>
    </row>
  </sheetData>
  <mergeCells count="7">
    <mergeCell ref="D5:G5"/>
    <mergeCell ref="H5:K5"/>
    <mergeCell ref="C6:C7"/>
    <mergeCell ref="D6:E6"/>
    <mergeCell ref="F6:G6"/>
    <mergeCell ref="H6:I6"/>
    <mergeCell ref="J6:K6"/>
  </mergeCells>
  <hyperlinks>
    <hyperlink ref="B2" location="Summary!B38" display="Template EU CCR5 – Composition of collateral for CCR exposures" xr:uid="{5AADF172-18B4-4864-8533-7FCBFBD8DA0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F510-20C4-4F04-8BD7-6342E0F5DB35}">
  <sheetPr>
    <tabColor rgb="FF575783"/>
  </sheetPr>
  <dimension ref="B2:R21"/>
  <sheetViews>
    <sheetView workbookViewId="0">
      <selection activeCell="B2" sqref="B2:Q2"/>
    </sheetView>
  </sheetViews>
  <sheetFormatPr defaultColWidth="9.109375" defaultRowHeight="14.4" x14ac:dyDescent="0.3"/>
  <cols>
    <col min="1" max="1" width="3.77734375" style="21" customWidth="1"/>
    <col min="2" max="2" width="5.109375" style="21" customWidth="1"/>
    <col min="3" max="3" width="47" style="21" customWidth="1"/>
    <col min="4" max="4" width="12.33203125" style="21" customWidth="1"/>
    <col min="5" max="5" width="18.77734375" style="21" customWidth="1"/>
    <col min="6" max="6" width="12.33203125" style="21" customWidth="1"/>
    <col min="7" max="7" width="16.77734375" style="21" customWidth="1"/>
    <col min="8" max="8" width="12.33203125" style="21" customWidth="1"/>
    <col min="9" max="9" width="16.21875" style="21" customWidth="1"/>
    <col min="10" max="16" width="12.33203125" style="21" customWidth="1"/>
    <col min="17" max="17" width="19" style="21" customWidth="1"/>
    <col min="18" max="18" width="12.33203125" style="21" customWidth="1"/>
    <col min="19" max="16384" width="9.109375" style="21"/>
  </cols>
  <sheetData>
    <row r="2" spans="2:18" ht="21" x14ac:dyDescent="0.4">
      <c r="B2" s="562" t="s">
        <v>998</v>
      </c>
      <c r="C2" s="562"/>
      <c r="D2" s="562"/>
      <c r="E2" s="562"/>
      <c r="F2" s="562"/>
      <c r="G2" s="562"/>
      <c r="H2" s="562"/>
      <c r="I2" s="562"/>
      <c r="J2" s="562"/>
      <c r="K2" s="562"/>
      <c r="L2" s="562"/>
      <c r="M2" s="562"/>
      <c r="N2" s="562"/>
      <c r="O2" s="562"/>
      <c r="P2" s="562"/>
      <c r="Q2" s="562"/>
    </row>
    <row r="5" spans="2:18" x14ac:dyDescent="0.3">
      <c r="B5" s="352"/>
      <c r="C5" s="352"/>
      <c r="D5" s="61" t="s">
        <v>21</v>
      </c>
      <c r="E5" s="61" t="s">
        <v>23</v>
      </c>
      <c r="F5" s="61" t="s">
        <v>24</v>
      </c>
      <c r="G5" s="61" t="s">
        <v>25</v>
      </c>
      <c r="H5" s="61" t="s">
        <v>26</v>
      </c>
      <c r="I5" s="61" t="s">
        <v>27</v>
      </c>
      <c r="J5" s="61" t="s">
        <v>180</v>
      </c>
      <c r="K5" s="61" t="s">
        <v>181</v>
      </c>
      <c r="L5" s="61" t="s">
        <v>202</v>
      </c>
      <c r="M5" s="61" t="s">
        <v>203</v>
      </c>
      <c r="N5" s="61" t="s">
        <v>204</v>
      </c>
      <c r="O5" s="61" t="s">
        <v>205</v>
      </c>
      <c r="P5" s="61" t="s">
        <v>214</v>
      </c>
      <c r="Q5" s="61" t="s">
        <v>215</v>
      </c>
      <c r="R5" s="61" t="s">
        <v>216</v>
      </c>
    </row>
    <row r="6" spans="2:18" x14ac:dyDescent="0.3">
      <c r="B6" s="352"/>
      <c r="C6" s="352"/>
      <c r="D6" s="537" t="s">
        <v>1010</v>
      </c>
      <c r="E6" s="537"/>
      <c r="F6" s="537"/>
      <c r="G6" s="537"/>
      <c r="H6" s="537"/>
      <c r="I6" s="537"/>
      <c r="J6" s="537"/>
      <c r="K6" s="537" t="s">
        <v>1011</v>
      </c>
      <c r="L6" s="537"/>
      <c r="M6" s="537"/>
      <c r="N6" s="537"/>
      <c r="O6" s="537" t="s">
        <v>1012</v>
      </c>
      <c r="P6" s="537"/>
      <c r="Q6" s="537"/>
      <c r="R6" s="537"/>
    </row>
    <row r="7" spans="2:18" x14ac:dyDescent="0.3">
      <c r="B7" s="352"/>
      <c r="C7" s="352"/>
      <c r="D7" s="537" t="s">
        <v>1013</v>
      </c>
      <c r="E7" s="537"/>
      <c r="F7" s="537"/>
      <c r="G7" s="537"/>
      <c r="H7" s="537" t="s">
        <v>1014</v>
      </c>
      <c r="I7" s="537"/>
      <c r="J7" s="61" t="s">
        <v>1015</v>
      </c>
      <c r="K7" s="537" t="s">
        <v>1013</v>
      </c>
      <c r="L7" s="537"/>
      <c r="M7" s="514" t="s">
        <v>1014</v>
      </c>
      <c r="N7" s="61" t="s">
        <v>1015</v>
      </c>
      <c r="O7" s="537" t="s">
        <v>1013</v>
      </c>
      <c r="P7" s="537"/>
      <c r="Q7" s="524" t="s">
        <v>1014</v>
      </c>
      <c r="R7" s="61" t="s">
        <v>1015</v>
      </c>
    </row>
    <row r="8" spans="2:18" x14ac:dyDescent="0.3">
      <c r="B8" s="352"/>
      <c r="C8" s="352" t="s">
        <v>1251</v>
      </c>
      <c r="D8" s="537" t="s">
        <v>1016</v>
      </c>
      <c r="E8" s="537"/>
      <c r="F8" s="537" t="s">
        <v>1017</v>
      </c>
      <c r="G8" s="537"/>
      <c r="H8" s="524"/>
      <c r="I8" s="514" t="s">
        <v>1018</v>
      </c>
      <c r="J8" s="524"/>
      <c r="K8" s="524" t="s">
        <v>1016</v>
      </c>
      <c r="L8" s="524" t="s">
        <v>1017</v>
      </c>
      <c r="M8" s="514"/>
      <c r="N8" s="524"/>
      <c r="O8" s="524" t="s">
        <v>1016</v>
      </c>
      <c r="P8" s="524" t="s">
        <v>1017</v>
      </c>
      <c r="Q8" s="524"/>
      <c r="R8" s="524"/>
    </row>
    <row r="9" spans="2:18" ht="21.6" customHeight="1" x14ac:dyDescent="0.3">
      <c r="B9" s="352"/>
      <c r="C9" s="352"/>
      <c r="D9" s="61"/>
      <c r="E9" s="353" t="s">
        <v>1018</v>
      </c>
      <c r="F9" s="61"/>
      <c r="G9" s="353" t="s">
        <v>1018</v>
      </c>
      <c r="H9" s="524"/>
      <c r="I9" s="514"/>
      <c r="J9" s="524"/>
      <c r="K9" s="524"/>
      <c r="L9" s="524"/>
      <c r="M9" s="514"/>
      <c r="N9" s="524"/>
      <c r="O9" s="524"/>
      <c r="P9" s="524"/>
      <c r="Q9" s="524"/>
      <c r="R9" s="524"/>
    </row>
    <row r="10" spans="2:18" x14ac:dyDescent="0.3">
      <c r="B10" s="206">
        <v>1</v>
      </c>
      <c r="C10" s="354" t="s">
        <v>999</v>
      </c>
      <c r="D10" s="116"/>
      <c r="E10" s="116"/>
      <c r="F10" s="355">
        <f>SUM(F11:F13)</f>
        <v>64909</v>
      </c>
      <c r="G10" s="355">
        <f>SUM(G11:G13)</f>
        <v>64909</v>
      </c>
      <c r="H10" s="355">
        <f>SUM(H11:H13)</f>
        <v>180434</v>
      </c>
      <c r="I10" s="355">
        <f>SUM(I11:I13)</f>
        <v>180434</v>
      </c>
      <c r="J10" s="355">
        <f>SUM(J11:J13)</f>
        <v>245343</v>
      </c>
      <c r="K10" s="205"/>
      <c r="L10" s="205"/>
      <c r="M10" s="205"/>
      <c r="N10" s="205"/>
      <c r="O10" s="205"/>
      <c r="P10" s="205"/>
      <c r="Q10" s="205"/>
      <c r="R10" s="205"/>
    </row>
    <row r="11" spans="2:18" x14ac:dyDescent="0.3">
      <c r="B11" s="205">
        <v>2</v>
      </c>
      <c r="C11" s="356" t="s">
        <v>1000</v>
      </c>
      <c r="D11" s="116"/>
      <c r="E11" s="116"/>
      <c r="F11" s="355">
        <f>SUM(F12:F14)</f>
        <v>64909</v>
      </c>
      <c r="G11" s="355">
        <f>SUM(G12:G14)</f>
        <v>64909</v>
      </c>
      <c r="H11" s="355">
        <f>SUM(H12:H14)</f>
        <v>180434</v>
      </c>
      <c r="I11" s="355">
        <f>SUM(I12:I14)</f>
        <v>180434</v>
      </c>
      <c r="J11" s="355">
        <f>F11+H11</f>
        <v>245343</v>
      </c>
      <c r="K11" s="116"/>
      <c r="L11" s="116"/>
      <c r="M11" s="116"/>
      <c r="N11" s="116"/>
      <c r="O11" s="116"/>
      <c r="P11" s="116"/>
      <c r="Q11" s="116"/>
      <c r="R11" s="116"/>
    </row>
    <row r="12" spans="2:18" x14ac:dyDescent="0.3">
      <c r="B12" s="205">
        <v>3</v>
      </c>
      <c r="C12" s="270" t="s">
        <v>1001</v>
      </c>
      <c r="D12" s="270"/>
      <c r="E12" s="270"/>
      <c r="F12" s="270"/>
      <c r="G12" s="270"/>
      <c r="H12" s="270"/>
      <c r="I12" s="270"/>
      <c r="J12" s="270"/>
      <c r="K12" s="270"/>
      <c r="L12" s="270"/>
      <c r="M12" s="270"/>
      <c r="N12" s="270"/>
      <c r="O12" s="270"/>
      <c r="P12" s="270"/>
      <c r="Q12" s="270"/>
      <c r="R12" s="270"/>
    </row>
    <row r="13" spans="2:18" x14ac:dyDescent="0.3">
      <c r="B13" s="205">
        <v>4</v>
      </c>
      <c r="C13" s="270" t="s">
        <v>1002</v>
      </c>
      <c r="D13" s="270"/>
      <c r="E13" s="270"/>
      <c r="F13" s="270"/>
      <c r="G13" s="270"/>
      <c r="H13" s="270"/>
      <c r="I13" s="270"/>
      <c r="J13" s="270"/>
      <c r="K13" s="270"/>
      <c r="L13" s="270"/>
      <c r="M13" s="270"/>
      <c r="N13" s="270"/>
      <c r="O13" s="270"/>
      <c r="P13" s="270"/>
      <c r="Q13" s="270"/>
      <c r="R13" s="270"/>
    </row>
    <row r="14" spans="2:18" x14ac:dyDescent="0.3">
      <c r="B14" s="205">
        <v>5</v>
      </c>
      <c r="C14" s="270" t="s">
        <v>1003</v>
      </c>
      <c r="D14" s="270"/>
      <c r="E14" s="270"/>
      <c r="F14" s="355">
        <v>64909</v>
      </c>
      <c r="G14" s="355">
        <v>64909</v>
      </c>
      <c r="H14" s="355">
        <v>180434</v>
      </c>
      <c r="I14" s="355">
        <v>180434</v>
      </c>
      <c r="J14" s="355">
        <v>245343</v>
      </c>
      <c r="K14" s="270"/>
      <c r="L14" s="270"/>
      <c r="M14" s="270"/>
      <c r="N14" s="270"/>
      <c r="O14" s="270"/>
      <c r="P14" s="270"/>
      <c r="Q14" s="270"/>
      <c r="R14" s="270"/>
    </row>
    <row r="15" spans="2:18" x14ac:dyDescent="0.3">
      <c r="B15" s="205">
        <v>6</v>
      </c>
      <c r="C15" s="270" t="s">
        <v>1004</v>
      </c>
      <c r="D15" s="270"/>
      <c r="E15" s="270"/>
      <c r="F15" s="270"/>
      <c r="G15" s="270"/>
      <c r="H15" s="270"/>
      <c r="I15" s="270"/>
      <c r="J15" s="270"/>
      <c r="K15" s="270"/>
      <c r="L15" s="270"/>
      <c r="M15" s="270"/>
      <c r="N15" s="270"/>
      <c r="O15" s="270"/>
      <c r="P15" s="270"/>
      <c r="Q15" s="270"/>
      <c r="R15" s="270"/>
    </row>
    <row r="16" spans="2:18" x14ac:dyDescent="0.3">
      <c r="B16" s="205">
        <v>7</v>
      </c>
      <c r="C16" s="356" t="s">
        <v>1005</v>
      </c>
      <c r="D16" s="116"/>
      <c r="E16" s="116"/>
      <c r="F16" s="116"/>
      <c r="G16" s="116"/>
      <c r="H16" s="116"/>
      <c r="I16" s="116"/>
      <c r="J16" s="116"/>
      <c r="K16" s="116"/>
      <c r="L16" s="116"/>
      <c r="M16" s="116"/>
      <c r="N16" s="116"/>
      <c r="O16" s="116"/>
      <c r="P16" s="116"/>
      <c r="Q16" s="116"/>
      <c r="R16" s="116"/>
    </row>
    <row r="17" spans="2:18" x14ac:dyDescent="0.3">
      <c r="B17" s="205">
        <v>8</v>
      </c>
      <c r="C17" s="270" t="s">
        <v>1006</v>
      </c>
      <c r="D17" s="270"/>
      <c r="E17" s="270"/>
      <c r="F17" s="270"/>
      <c r="G17" s="270"/>
      <c r="H17" s="270"/>
      <c r="I17" s="270"/>
      <c r="J17" s="270"/>
      <c r="K17" s="270"/>
      <c r="L17" s="270"/>
      <c r="M17" s="270"/>
      <c r="N17" s="270"/>
      <c r="O17" s="270"/>
      <c r="P17" s="270"/>
      <c r="Q17" s="270"/>
      <c r="R17" s="270"/>
    </row>
    <row r="18" spans="2:18" x14ac:dyDescent="0.3">
      <c r="B18" s="205">
        <v>9</v>
      </c>
      <c r="C18" s="270" t="s">
        <v>1007</v>
      </c>
      <c r="D18" s="270"/>
      <c r="E18" s="270"/>
      <c r="F18" s="270"/>
      <c r="G18" s="270"/>
      <c r="H18" s="270"/>
      <c r="I18" s="270"/>
      <c r="J18" s="270"/>
      <c r="K18" s="270"/>
      <c r="L18" s="270"/>
      <c r="M18" s="270"/>
      <c r="N18" s="270"/>
      <c r="O18" s="270"/>
      <c r="P18" s="270"/>
      <c r="Q18" s="270"/>
      <c r="R18" s="270"/>
    </row>
    <row r="19" spans="2:18" x14ac:dyDescent="0.3">
      <c r="B19" s="205">
        <v>10</v>
      </c>
      <c r="C19" s="270" t="s">
        <v>1008</v>
      </c>
      <c r="D19" s="270"/>
      <c r="E19" s="270"/>
      <c r="F19" s="270"/>
      <c r="G19" s="270"/>
      <c r="H19" s="270"/>
      <c r="I19" s="270"/>
      <c r="J19" s="270"/>
      <c r="K19" s="270"/>
      <c r="L19" s="270"/>
      <c r="M19" s="270"/>
      <c r="N19" s="270"/>
      <c r="O19" s="270"/>
      <c r="P19" s="270"/>
      <c r="Q19" s="270"/>
      <c r="R19" s="270"/>
    </row>
    <row r="20" spans="2:18" x14ac:dyDescent="0.3">
      <c r="B20" s="205">
        <v>11</v>
      </c>
      <c r="C20" s="270" t="s">
        <v>1009</v>
      </c>
      <c r="D20" s="270"/>
      <c r="E20" s="270"/>
      <c r="F20" s="270"/>
      <c r="G20" s="270"/>
      <c r="H20" s="270"/>
      <c r="I20" s="270"/>
      <c r="J20" s="270"/>
      <c r="K20" s="270"/>
      <c r="L20" s="270"/>
      <c r="M20" s="270"/>
      <c r="N20" s="270"/>
      <c r="O20" s="270"/>
      <c r="P20" s="270"/>
      <c r="Q20" s="270"/>
      <c r="R20" s="270"/>
    </row>
    <row r="21" spans="2:18" x14ac:dyDescent="0.3">
      <c r="B21" s="205">
        <v>12</v>
      </c>
      <c r="C21" s="270" t="s">
        <v>1004</v>
      </c>
      <c r="D21" s="270"/>
      <c r="E21" s="270"/>
      <c r="F21" s="270"/>
      <c r="G21" s="270"/>
      <c r="H21" s="270"/>
      <c r="I21" s="270"/>
      <c r="J21" s="270"/>
      <c r="K21" s="270"/>
      <c r="L21" s="270"/>
      <c r="M21" s="270"/>
      <c r="N21" s="270"/>
      <c r="O21" s="270"/>
      <c r="P21" s="270"/>
      <c r="Q21" s="270"/>
      <c r="R21" s="270"/>
    </row>
  </sheetData>
  <mergeCells count="21">
    <mergeCell ref="K8:K9"/>
    <mergeCell ref="B2:Q2"/>
    <mergeCell ref="D6:J6"/>
    <mergeCell ref="K6:N6"/>
    <mergeCell ref="O6:R6"/>
    <mergeCell ref="D7:G7"/>
    <mergeCell ref="H7:I7"/>
    <mergeCell ref="K7:L7"/>
    <mergeCell ref="M7:M9"/>
    <mergeCell ref="O7:P7"/>
    <mergeCell ref="Q7:Q9"/>
    <mergeCell ref="D8:E8"/>
    <mergeCell ref="F8:G8"/>
    <mergeCell ref="H8:H9"/>
    <mergeCell ref="I8:I9"/>
    <mergeCell ref="J8:J9"/>
    <mergeCell ref="L8:L9"/>
    <mergeCell ref="N8:N9"/>
    <mergeCell ref="O8:O9"/>
    <mergeCell ref="P8:P9"/>
    <mergeCell ref="R8:R9"/>
  </mergeCells>
  <hyperlinks>
    <hyperlink ref="B2:Q2" location="Summary!B40" display="Template EU-SEC1 - Securitisation exposures in the non-trading book" xr:uid="{7A9A4299-2D7D-4F52-8CDE-CD87333DBB3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BBA4D-6C10-4ED7-AE78-BC5FCCC8E8FC}">
  <sheetPr>
    <tabColor rgb="FF575783"/>
  </sheetPr>
  <dimension ref="B2:U21"/>
  <sheetViews>
    <sheetView workbookViewId="0">
      <selection activeCell="B2" sqref="B2"/>
    </sheetView>
  </sheetViews>
  <sheetFormatPr defaultColWidth="9.109375" defaultRowHeight="14.4" x14ac:dyDescent="0.3"/>
  <cols>
    <col min="1" max="1" width="4.109375" style="21" customWidth="1"/>
    <col min="2" max="2" width="5.109375" style="21" customWidth="1"/>
    <col min="3" max="3" width="13.6640625" style="21" customWidth="1"/>
    <col min="4" max="4" width="27.33203125" style="21" customWidth="1"/>
    <col min="5" max="21" width="13.44140625" style="21" customWidth="1"/>
    <col min="22" max="16384" width="9.109375" style="21"/>
  </cols>
  <sheetData>
    <row r="2" spans="2:21" ht="21" x14ac:dyDescent="0.4">
      <c r="B2" s="22" t="s">
        <v>1019</v>
      </c>
    </row>
    <row r="3" spans="2:21" ht="18" x14ac:dyDescent="0.35">
      <c r="C3" s="357"/>
      <c r="D3" s="358"/>
      <c r="E3" s="358"/>
      <c r="F3" s="358"/>
      <c r="G3" s="358"/>
      <c r="H3" s="358"/>
      <c r="I3" s="358"/>
      <c r="J3" s="358"/>
      <c r="K3" s="358"/>
      <c r="L3" s="358"/>
      <c r="M3" s="40"/>
      <c r="N3" s="40"/>
    </row>
    <row r="5" spans="2:21" x14ac:dyDescent="0.3">
      <c r="B5" s="30"/>
      <c r="C5" s="30"/>
      <c r="D5" s="30"/>
      <c r="E5" s="61" t="s">
        <v>21</v>
      </c>
      <c r="F5" s="61" t="s">
        <v>23</v>
      </c>
      <c r="G5" s="61" t="s">
        <v>24</v>
      </c>
      <c r="H5" s="61" t="s">
        <v>25</v>
      </c>
      <c r="I5" s="61" t="s">
        <v>26</v>
      </c>
      <c r="J5" s="61" t="s">
        <v>27</v>
      </c>
      <c r="K5" s="61" t="s">
        <v>180</v>
      </c>
      <c r="L5" s="61" t="s">
        <v>181</v>
      </c>
      <c r="M5" s="61" t="s">
        <v>202</v>
      </c>
      <c r="N5" s="61" t="s">
        <v>203</v>
      </c>
      <c r="O5" s="61" t="s">
        <v>204</v>
      </c>
      <c r="P5" s="61" t="s">
        <v>205</v>
      </c>
      <c r="Q5" s="61" t="s">
        <v>214</v>
      </c>
      <c r="R5" s="61" t="s">
        <v>215</v>
      </c>
      <c r="S5" s="61" t="s">
        <v>216</v>
      </c>
      <c r="T5" s="61" t="s">
        <v>217</v>
      </c>
      <c r="U5" s="61" t="s">
        <v>218</v>
      </c>
    </row>
    <row r="6" spans="2:21" x14ac:dyDescent="0.3">
      <c r="B6" s="30"/>
      <c r="C6" s="30"/>
      <c r="D6" s="30"/>
      <c r="E6" s="564" t="s">
        <v>1028</v>
      </c>
      <c r="F6" s="537"/>
      <c r="G6" s="537"/>
      <c r="H6" s="537"/>
      <c r="I6" s="537"/>
      <c r="J6" s="537" t="s">
        <v>1029</v>
      </c>
      <c r="K6" s="537"/>
      <c r="L6" s="537"/>
      <c r="M6" s="537"/>
      <c r="N6" s="537" t="s">
        <v>1030</v>
      </c>
      <c r="O6" s="537"/>
      <c r="P6" s="537"/>
      <c r="Q6" s="537"/>
      <c r="R6" s="537" t="s">
        <v>1031</v>
      </c>
      <c r="S6" s="537"/>
      <c r="T6" s="537"/>
      <c r="U6" s="537"/>
    </row>
    <row r="7" spans="2:21" s="43" customFormat="1" ht="28.8" x14ac:dyDescent="0.3">
      <c r="B7" s="352"/>
      <c r="C7" s="352"/>
      <c r="D7" s="352" t="s">
        <v>1251</v>
      </c>
      <c r="E7" s="17" t="s">
        <v>219</v>
      </c>
      <c r="F7" s="17" t="s">
        <v>1032</v>
      </c>
      <c r="G7" s="17" t="s">
        <v>1033</v>
      </c>
      <c r="H7" s="17" t="s">
        <v>1034</v>
      </c>
      <c r="I7" s="17" t="s">
        <v>1035</v>
      </c>
      <c r="J7" s="17" t="s">
        <v>220</v>
      </c>
      <c r="K7" s="17" t="s">
        <v>1036</v>
      </c>
      <c r="L7" s="17" t="s">
        <v>221</v>
      </c>
      <c r="M7" s="360" t="s">
        <v>1035</v>
      </c>
      <c r="N7" s="17" t="s">
        <v>220</v>
      </c>
      <c r="O7" s="17" t="s">
        <v>1036</v>
      </c>
      <c r="P7" s="17" t="s">
        <v>221</v>
      </c>
      <c r="Q7" s="360" t="s">
        <v>1037</v>
      </c>
      <c r="R7" s="17" t="s">
        <v>220</v>
      </c>
      <c r="S7" s="17" t="s">
        <v>1036</v>
      </c>
      <c r="T7" s="17" t="s">
        <v>221</v>
      </c>
      <c r="U7" s="360" t="s">
        <v>1037</v>
      </c>
    </row>
    <row r="8" spans="2:21" x14ac:dyDescent="0.3">
      <c r="B8" s="263">
        <v>1</v>
      </c>
      <c r="C8" s="565" t="s">
        <v>999</v>
      </c>
      <c r="D8" s="565"/>
      <c r="E8" s="270"/>
      <c r="F8" s="355">
        <f>F9+F16</f>
        <v>95068</v>
      </c>
      <c r="G8" s="355">
        <f>G9+G16</f>
        <v>64909</v>
      </c>
      <c r="H8" s="355">
        <f>H9+H16</f>
        <v>85366</v>
      </c>
      <c r="I8" s="270"/>
      <c r="J8" s="270"/>
      <c r="K8" s="270"/>
      <c r="L8" s="355">
        <f>L9+L16</f>
        <v>245343</v>
      </c>
      <c r="M8" s="270"/>
      <c r="N8" s="270"/>
      <c r="O8" s="270"/>
      <c r="P8" s="355">
        <f>P9+P16</f>
        <v>184356</v>
      </c>
      <c r="Q8" s="270"/>
      <c r="R8" s="270"/>
      <c r="S8" s="270"/>
      <c r="T8" s="355">
        <f>T9+T16</f>
        <v>14748.72</v>
      </c>
      <c r="U8" s="270"/>
    </row>
    <row r="9" spans="2:21" x14ac:dyDescent="0.3">
      <c r="B9" s="116">
        <v>2</v>
      </c>
      <c r="C9" s="563" t="s">
        <v>1020</v>
      </c>
      <c r="D9" s="563"/>
      <c r="E9" s="270"/>
      <c r="F9" s="355">
        <f>F10+F12</f>
        <v>0</v>
      </c>
      <c r="G9" s="355">
        <f>G10+G12</f>
        <v>64909</v>
      </c>
      <c r="H9" s="355">
        <f>H10</f>
        <v>0</v>
      </c>
      <c r="I9" s="270"/>
      <c r="J9" s="270"/>
      <c r="K9" s="270"/>
      <c r="L9" s="355">
        <f>L10</f>
        <v>64909</v>
      </c>
      <c r="M9" s="270"/>
      <c r="N9" s="270"/>
      <c r="O9" s="270"/>
      <c r="P9" s="355">
        <f>P10</f>
        <v>50009</v>
      </c>
      <c r="Q9" s="270"/>
      <c r="R9" s="270"/>
      <c r="S9" s="270"/>
      <c r="T9" s="355">
        <f>T10</f>
        <v>4000.72</v>
      </c>
      <c r="U9" s="270"/>
    </row>
    <row r="10" spans="2:21" x14ac:dyDescent="0.3">
      <c r="B10" s="116">
        <v>3</v>
      </c>
      <c r="C10" s="563" t="s">
        <v>1021</v>
      </c>
      <c r="D10" s="563"/>
      <c r="E10" s="270"/>
      <c r="F10" s="270"/>
      <c r="G10" s="355">
        <f>G11+G13</f>
        <v>64909</v>
      </c>
      <c r="H10" s="355">
        <f>H11+H13</f>
        <v>0</v>
      </c>
      <c r="I10" s="270"/>
      <c r="J10" s="270"/>
      <c r="K10" s="270"/>
      <c r="L10" s="355">
        <f>L11+L13</f>
        <v>64909</v>
      </c>
      <c r="M10" s="270"/>
      <c r="N10" s="270"/>
      <c r="O10" s="270"/>
      <c r="P10" s="355">
        <f>P11+P13</f>
        <v>50009</v>
      </c>
      <c r="Q10" s="270"/>
      <c r="R10" s="270"/>
      <c r="S10" s="270"/>
      <c r="T10" s="355">
        <f>T11+T13</f>
        <v>4000.72</v>
      </c>
      <c r="U10" s="270"/>
    </row>
    <row r="11" spans="2:21" x14ac:dyDescent="0.3">
      <c r="B11" s="116">
        <v>4</v>
      </c>
      <c r="C11" s="563" t="s">
        <v>1022</v>
      </c>
      <c r="D11" s="563"/>
      <c r="E11" s="270"/>
      <c r="F11" s="355">
        <v>0</v>
      </c>
      <c r="G11" s="355">
        <v>64909</v>
      </c>
      <c r="H11" s="355">
        <v>0</v>
      </c>
      <c r="I11" s="270"/>
      <c r="J11" s="270"/>
      <c r="K11" s="270"/>
      <c r="L11" s="355">
        <v>64909</v>
      </c>
      <c r="M11" s="270"/>
      <c r="N11" s="270"/>
      <c r="O11" s="270"/>
      <c r="P11" s="355">
        <v>50009</v>
      </c>
      <c r="Q11" s="270"/>
      <c r="R11" s="270"/>
      <c r="S11" s="270"/>
      <c r="T11" s="355">
        <v>4000.72</v>
      </c>
      <c r="U11" s="270"/>
    </row>
    <row r="12" spans="2:21" x14ac:dyDescent="0.3">
      <c r="B12" s="116">
        <v>5</v>
      </c>
      <c r="C12" s="566" t="s">
        <v>1023</v>
      </c>
      <c r="D12" s="566"/>
      <c r="E12" s="270"/>
      <c r="F12" s="270"/>
      <c r="G12" s="270"/>
      <c r="H12" s="270"/>
      <c r="I12" s="270"/>
      <c r="J12" s="270"/>
      <c r="K12" s="270"/>
      <c r="L12" s="270"/>
      <c r="M12" s="270"/>
      <c r="N12" s="270"/>
      <c r="O12" s="270"/>
      <c r="P12" s="270"/>
      <c r="Q12" s="270"/>
      <c r="R12" s="270"/>
      <c r="S12" s="270"/>
      <c r="T12" s="270"/>
      <c r="U12" s="270"/>
    </row>
    <row r="13" spans="2:21" x14ac:dyDescent="0.3">
      <c r="B13" s="116">
        <v>6</v>
      </c>
      <c r="C13" s="563" t="s">
        <v>1024</v>
      </c>
      <c r="D13" s="563"/>
      <c r="E13" s="270"/>
      <c r="F13" s="270"/>
      <c r="G13" s="270"/>
      <c r="H13" s="270"/>
      <c r="I13" s="270"/>
      <c r="J13" s="270"/>
      <c r="K13" s="270"/>
      <c r="L13" s="270"/>
      <c r="M13" s="270"/>
      <c r="N13" s="270"/>
      <c r="O13" s="270"/>
      <c r="P13" s="270"/>
      <c r="Q13" s="270"/>
      <c r="R13" s="270"/>
      <c r="S13" s="270"/>
      <c r="T13" s="270"/>
      <c r="U13" s="270"/>
    </row>
    <row r="14" spans="2:21" x14ac:dyDescent="0.3">
      <c r="B14" s="116">
        <v>7</v>
      </c>
      <c r="C14" s="566" t="s">
        <v>1023</v>
      </c>
      <c r="D14" s="566"/>
      <c r="E14" s="270"/>
      <c r="F14" s="270"/>
      <c r="G14" s="270"/>
      <c r="H14" s="270"/>
      <c r="I14" s="270"/>
      <c r="J14" s="270"/>
      <c r="K14" s="270"/>
      <c r="L14" s="270"/>
      <c r="M14" s="270"/>
      <c r="N14" s="270"/>
      <c r="O14" s="270"/>
      <c r="P14" s="270"/>
      <c r="Q14" s="270"/>
      <c r="R14" s="270"/>
      <c r="S14" s="270"/>
      <c r="T14" s="270"/>
      <c r="U14" s="270"/>
    </row>
    <row r="15" spans="2:21" x14ac:dyDescent="0.3">
      <c r="B15" s="116">
        <v>8</v>
      </c>
      <c r="C15" s="563" t="s">
        <v>1025</v>
      </c>
      <c r="D15" s="563"/>
      <c r="E15" s="270"/>
      <c r="F15" s="270"/>
      <c r="G15" s="270"/>
      <c r="H15" s="270"/>
      <c r="I15" s="270"/>
      <c r="J15" s="270"/>
      <c r="K15" s="270"/>
      <c r="L15" s="270"/>
      <c r="M15" s="270"/>
      <c r="N15" s="270"/>
      <c r="O15" s="270"/>
      <c r="P15" s="270"/>
      <c r="Q15" s="270"/>
      <c r="R15" s="270"/>
      <c r="S15" s="270"/>
      <c r="T15" s="270"/>
      <c r="U15" s="270"/>
    </row>
    <row r="16" spans="2:21" x14ac:dyDescent="0.3">
      <c r="B16" s="116">
        <v>9</v>
      </c>
      <c r="C16" s="563" t="s">
        <v>1026</v>
      </c>
      <c r="D16" s="563"/>
      <c r="E16" s="270"/>
      <c r="F16" s="355">
        <f>F17+F23</f>
        <v>95068</v>
      </c>
      <c r="G16" s="355">
        <f>G17+G23</f>
        <v>0</v>
      </c>
      <c r="H16" s="355">
        <f>H17+H23</f>
        <v>85366</v>
      </c>
      <c r="I16" s="270"/>
      <c r="J16" s="270"/>
      <c r="K16" s="270"/>
      <c r="L16" s="355">
        <f>L17+L23</f>
        <v>180434</v>
      </c>
      <c r="M16" s="270"/>
      <c r="N16" s="270"/>
      <c r="O16" s="270"/>
      <c r="P16" s="355">
        <f>P17+P23</f>
        <v>134347</v>
      </c>
      <c r="Q16" s="270"/>
      <c r="R16" s="270"/>
      <c r="S16" s="270"/>
      <c r="T16" s="355">
        <f>T17+T23</f>
        <v>10748</v>
      </c>
      <c r="U16" s="270"/>
    </row>
    <row r="17" spans="2:21" x14ac:dyDescent="0.3">
      <c r="B17" s="116">
        <v>10</v>
      </c>
      <c r="C17" s="563" t="s">
        <v>1021</v>
      </c>
      <c r="D17" s="563"/>
      <c r="E17" s="270"/>
      <c r="F17" s="355">
        <f>F18+F20</f>
        <v>95068</v>
      </c>
      <c r="G17" s="355">
        <f>G18+G20</f>
        <v>0</v>
      </c>
      <c r="H17" s="355">
        <f>H18+H20</f>
        <v>85366</v>
      </c>
      <c r="I17" s="270"/>
      <c r="J17" s="270"/>
      <c r="K17" s="270"/>
      <c r="L17" s="355">
        <f>L18+L20</f>
        <v>180434</v>
      </c>
      <c r="M17" s="270"/>
      <c r="N17" s="270"/>
      <c r="O17" s="270"/>
      <c r="P17" s="355">
        <f>P18+P20</f>
        <v>134347</v>
      </c>
      <c r="Q17" s="270"/>
      <c r="R17" s="270"/>
      <c r="S17" s="270"/>
      <c r="T17" s="355">
        <f>T18+T20</f>
        <v>10748</v>
      </c>
      <c r="U17" s="270"/>
    </row>
    <row r="18" spans="2:21" x14ac:dyDescent="0.3">
      <c r="B18" s="116">
        <v>11</v>
      </c>
      <c r="C18" s="563" t="s">
        <v>1027</v>
      </c>
      <c r="D18" s="563"/>
      <c r="E18" s="270"/>
      <c r="F18" s="355">
        <v>95068</v>
      </c>
      <c r="G18" s="355">
        <v>0</v>
      </c>
      <c r="H18" s="355">
        <v>85366</v>
      </c>
      <c r="I18" s="270"/>
      <c r="J18" s="270"/>
      <c r="K18" s="270"/>
      <c r="L18" s="355">
        <v>180434</v>
      </c>
      <c r="M18" s="270"/>
      <c r="N18" s="270"/>
      <c r="O18" s="270"/>
      <c r="P18" s="355">
        <v>134347</v>
      </c>
      <c r="Q18" s="270"/>
      <c r="R18" s="270"/>
      <c r="S18" s="270"/>
      <c r="T18" s="355">
        <v>10748</v>
      </c>
      <c r="U18" s="270"/>
    </row>
    <row r="19" spans="2:21" x14ac:dyDescent="0.3">
      <c r="B19" s="116">
        <v>12</v>
      </c>
      <c r="C19" s="563" t="s">
        <v>1024</v>
      </c>
      <c r="D19" s="563"/>
      <c r="E19" s="270"/>
      <c r="F19" s="270"/>
      <c r="G19" s="270"/>
      <c r="H19" s="270"/>
      <c r="I19" s="270"/>
      <c r="J19" s="270"/>
      <c r="K19" s="270"/>
      <c r="L19" s="270"/>
      <c r="M19" s="270"/>
      <c r="N19" s="270"/>
      <c r="O19" s="270"/>
      <c r="P19" s="270"/>
      <c r="Q19" s="270"/>
      <c r="R19" s="270"/>
      <c r="S19" s="270"/>
      <c r="T19" s="270"/>
      <c r="U19" s="270"/>
    </row>
    <row r="20" spans="2:21" x14ac:dyDescent="0.3">
      <c r="B20" s="116">
        <v>13</v>
      </c>
      <c r="C20" s="563" t="s">
        <v>1025</v>
      </c>
      <c r="D20" s="563"/>
      <c r="E20" s="270"/>
      <c r="F20" s="270"/>
      <c r="G20" s="270"/>
      <c r="H20" s="270"/>
      <c r="I20" s="270"/>
      <c r="J20" s="270"/>
      <c r="K20" s="270"/>
      <c r="L20" s="270"/>
      <c r="M20" s="270"/>
      <c r="N20" s="270"/>
      <c r="O20" s="270"/>
      <c r="P20" s="270"/>
      <c r="Q20" s="270"/>
      <c r="R20" s="270"/>
      <c r="S20" s="270"/>
      <c r="T20" s="270"/>
      <c r="U20" s="270"/>
    </row>
    <row r="21" spans="2:21" ht="13.5" customHeight="1" x14ac:dyDescent="0.3">
      <c r="H21" s="359"/>
    </row>
  </sheetData>
  <mergeCells count="17">
    <mergeCell ref="C15:D15"/>
    <mergeCell ref="E6:I6"/>
    <mergeCell ref="J6:M6"/>
    <mergeCell ref="N6:Q6"/>
    <mergeCell ref="R6:U6"/>
    <mergeCell ref="C8:D8"/>
    <mergeCell ref="C9:D9"/>
    <mergeCell ref="C10:D10"/>
    <mergeCell ref="C11:D11"/>
    <mergeCell ref="C12:D12"/>
    <mergeCell ref="C13:D13"/>
    <mergeCell ref="C14:D14"/>
    <mergeCell ref="C16:D16"/>
    <mergeCell ref="C17:D17"/>
    <mergeCell ref="C18:D18"/>
    <mergeCell ref="C19:D19"/>
    <mergeCell ref="C20:D20"/>
  </mergeCells>
  <hyperlinks>
    <hyperlink ref="B2" location="Summary!B41" display="Template EU-SEC3 - Securitisation exposures in the non-trading book and associated regulatory capital requirements - institution acting as originator or as sponsor" xr:uid="{6F0F7BF5-352A-449E-9352-CCB8252DFF39}"/>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79CD-59FE-4A8A-8773-ADBA0EE4A0E1}">
  <sheetPr>
    <tabColor rgb="FF575783"/>
  </sheetPr>
  <dimension ref="B2:F27"/>
  <sheetViews>
    <sheetView workbookViewId="0">
      <selection activeCell="B2" sqref="B2"/>
    </sheetView>
  </sheetViews>
  <sheetFormatPr defaultColWidth="9.109375" defaultRowHeight="14.4" x14ac:dyDescent="0.3"/>
  <cols>
    <col min="1" max="1" width="4.6640625" style="21" customWidth="1"/>
    <col min="2" max="2" width="5.6640625" style="21" customWidth="1"/>
    <col min="3" max="3" width="55.44140625" style="21" customWidth="1"/>
    <col min="4" max="4" width="22.44140625" style="21" customWidth="1"/>
    <col min="5" max="5" width="19.6640625" style="21" customWidth="1"/>
    <col min="6" max="6" width="24.109375" style="21" customWidth="1"/>
    <col min="7" max="16384" width="9.109375" style="21"/>
  </cols>
  <sheetData>
    <row r="2" spans="2:6" ht="21" x14ac:dyDescent="0.4">
      <c r="B2" s="19" t="s">
        <v>1038</v>
      </c>
      <c r="C2" s="361"/>
      <c r="D2" s="361"/>
      <c r="E2" s="361"/>
    </row>
    <row r="3" spans="2:6" x14ac:dyDescent="0.3">
      <c r="C3" s="362"/>
      <c r="D3" s="362"/>
      <c r="E3" s="362"/>
      <c r="F3" s="362"/>
    </row>
    <row r="5" spans="2:6" x14ac:dyDescent="0.3">
      <c r="B5" s="352"/>
      <c r="C5" s="352"/>
      <c r="D5" s="61" t="s">
        <v>21</v>
      </c>
      <c r="E5" s="61" t="s">
        <v>23</v>
      </c>
      <c r="F5" s="61" t="s">
        <v>24</v>
      </c>
    </row>
    <row r="6" spans="2:6" x14ac:dyDescent="0.3">
      <c r="B6" s="352"/>
      <c r="C6" s="352"/>
      <c r="D6" s="537" t="s">
        <v>1039</v>
      </c>
      <c r="E6" s="537"/>
      <c r="F6" s="537"/>
    </row>
    <row r="7" spans="2:6" x14ac:dyDescent="0.3">
      <c r="B7" s="352"/>
      <c r="C7" s="352"/>
      <c r="D7" s="537" t="s">
        <v>1040</v>
      </c>
      <c r="E7" s="537"/>
      <c r="F7" s="514" t="s">
        <v>1042</v>
      </c>
    </row>
    <row r="8" spans="2:6" ht="34.200000000000003" customHeight="1" x14ac:dyDescent="0.3">
      <c r="B8" s="352"/>
      <c r="C8" s="352" t="s">
        <v>1251</v>
      </c>
      <c r="D8" s="61"/>
      <c r="E8" s="353" t="s">
        <v>1041</v>
      </c>
      <c r="F8" s="514"/>
    </row>
    <row r="9" spans="2:6" x14ac:dyDescent="0.3">
      <c r="B9" s="206">
        <v>1</v>
      </c>
      <c r="C9" s="354" t="s">
        <v>999</v>
      </c>
      <c r="D9" s="355">
        <f>D10+D15</f>
        <v>525473</v>
      </c>
      <c r="E9" s="355">
        <f>E10+E15</f>
        <v>27722</v>
      </c>
      <c r="F9" s="355">
        <f>F10+F15</f>
        <v>0</v>
      </c>
    </row>
    <row r="10" spans="2:6" x14ac:dyDescent="0.3">
      <c r="B10" s="205">
        <v>2</v>
      </c>
      <c r="C10" s="356" t="s">
        <v>1000</v>
      </c>
      <c r="D10" s="355">
        <f>SUM(D11:D14)</f>
        <v>525473</v>
      </c>
      <c r="E10" s="355">
        <f>SUM(E11:E14)</f>
        <v>27722</v>
      </c>
      <c r="F10" s="355">
        <f>SUM(F11:F14)</f>
        <v>0</v>
      </c>
    </row>
    <row r="11" spans="2:6" x14ac:dyDescent="0.3">
      <c r="B11" s="205">
        <v>3</v>
      </c>
      <c r="C11" s="270" t="s">
        <v>1001</v>
      </c>
      <c r="D11" s="270"/>
      <c r="E11" s="270"/>
      <c r="F11" s="270"/>
    </row>
    <row r="12" spans="2:6" x14ac:dyDescent="0.3">
      <c r="B12" s="205">
        <v>4</v>
      </c>
      <c r="C12" s="270" t="s">
        <v>1002</v>
      </c>
      <c r="D12" s="270"/>
      <c r="E12" s="270"/>
      <c r="F12" s="270"/>
    </row>
    <row r="13" spans="2:6" x14ac:dyDescent="0.3">
      <c r="B13" s="205">
        <v>5</v>
      </c>
      <c r="C13" s="270" t="s">
        <v>1003</v>
      </c>
      <c r="D13" s="355">
        <v>525473</v>
      </c>
      <c r="E13" s="355">
        <v>27722</v>
      </c>
      <c r="F13" s="270">
        <v>0</v>
      </c>
    </row>
    <row r="14" spans="2:6" x14ac:dyDescent="0.3">
      <c r="B14" s="205">
        <v>6</v>
      </c>
      <c r="C14" s="270" t="s">
        <v>1004</v>
      </c>
      <c r="D14" s="270"/>
      <c r="E14" s="270"/>
      <c r="F14" s="270"/>
    </row>
    <row r="15" spans="2:6" x14ac:dyDescent="0.3">
      <c r="B15" s="205">
        <v>7</v>
      </c>
      <c r="C15" s="356" t="s">
        <v>1005</v>
      </c>
      <c r="D15" s="116"/>
      <c r="E15" s="116"/>
      <c r="F15" s="116"/>
    </row>
    <row r="16" spans="2:6" x14ac:dyDescent="0.3">
      <c r="B16" s="205">
        <v>8</v>
      </c>
      <c r="C16" s="270" t="s">
        <v>1006</v>
      </c>
      <c r="D16" s="270"/>
      <c r="E16" s="270"/>
      <c r="F16" s="270"/>
    </row>
    <row r="17" spans="2:6" x14ac:dyDescent="0.3">
      <c r="B17" s="205">
        <v>9</v>
      </c>
      <c r="C17" s="270" t="s">
        <v>1007</v>
      </c>
      <c r="D17" s="270"/>
      <c r="E17" s="270"/>
      <c r="F17" s="270"/>
    </row>
    <row r="18" spans="2:6" x14ac:dyDescent="0.3">
      <c r="B18" s="205">
        <v>10</v>
      </c>
      <c r="C18" s="270" t="s">
        <v>1008</v>
      </c>
      <c r="D18" s="270"/>
      <c r="E18" s="270"/>
      <c r="F18" s="270"/>
    </row>
    <row r="19" spans="2:6" x14ac:dyDescent="0.3">
      <c r="B19" s="205">
        <v>11</v>
      </c>
      <c r="C19" s="270" t="s">
        <v>1009</v>
      </c>
      <c r="D19" s="270"/>
      <c r="E19" s="270"/>
      <c r="F19" s="270"/>
    </row>
    <row r="20" spans="2:6" x14ac:dyDescent="0.3">
      <c r="B20" s="205">
        <v>12</v>
      </c>
      <c r="C20" s="270" t="s">
        <v>1004</v>
      </c>
      <c r="D20" s="270"/>
      <c r="E20" s="270"/>
      <c r="F20" s="270"/>
    </row>
    <row r="25" spans="2:6" x14ac:dyDescent="0.3">
      <c r="E25" s="363"/>
    </row>
    <row r="26" spans="2:6" x14ac:dyDescent="0.3">
      <c r="E26" s="363"/>
    </row>
    <row r="27" spans="2:6" x14ac:dyDescent="0.3">
      <c r="E27" s="363"/>
    </row>
  </sheetData>
  <mergeCells count="3">
    <mergeCell ref="D6:F6"/>
    <mergeCell ref="D7:E7"/>
    <mergeCell ref="F7:F8"/>
  </mergeCells>
  <hyperlinks>
    <hyperlink ref="B2" location="Summary!B42" display="Template EU-SEC5 - Exposures securitised by the institution - Exposures in default and specific credit risk adjustments" xr:uid="{C4134397-CAAE-4673-A12D-78E89D1E336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7888-EAFC-4BE0-8251-8C96D3C10A3D}">
  <sheetPr>
    <tabColor rgb="FF575783"/>
  </sheetPr>
  <dimension ref="B2:D16"/>
  <sheetViews>
    <sheetView workbookViewId="0">
      <selection activeCell="B2" sqref="B2"/>
    </sheetView>
  </sheetViews>
  <sheetFormatPr defaultRowHeight="14.4" x14ac:dyDescent="0.3"/>
  <cols>
    <col min="1" max="1" width="4.5546875" style="21" customWidth="1"/>
    <col min="2" max="2" width="8.88671875" style="21"/>
    <col min="3" max="3" width="45.21875" style="21" customWidth="1"/>
    <col min="4" max="4" width="12.109375" style="21" customWidth="1"/>
    <col min="5" max="16384" width="8.88671875" style="21"/>
  </cols>
  <sheetData>
    <row r="2" spans="2:4" ht="21" x14ac:dyDescent="0.4">
      <c r="B2" s="22" t="s">
        <v>987</v>
      </c>
      <c r="C2" s="364"/>
      <c r="D2" s="365"/>
    </row>
    <row r="3" spans="2:4" x14ac:dyDescent="0.3">
      <c r="B3" s="366"/>
      <c r="C3" s="364"/>
      <c r="D3" s="365"/>
    </row>
    <row r="4" spans="2:4" x14ac:dyDescent="0.3">
      <c r="B4" s="30"/>
      <c r="C4" s="30"/>
      <c r="D4" s="61" t="s">
        <v>21</v>
      </c>
    </row>
    <row r="5" spans="2:4" x14ac:dyDescent="0.3">
      <c r="B5" s="39"/>
      <c r="C5" s="66" t="s">
        <v>1251</v>
      </c>
      <c r="D5" s="114" t="s">
        <v>920</v>
      </c>
    </row>
    <row r="6" spans="2:4" x14ac:dyDescent="0.3">
      <c r="B6" s="367"/>
      <c r="C6" s="368" t="s">
        <v>988</v>
      </c>
      <c r="D6" s="248"/>
    </row>
    <row r="7" spans="2:4" x14ac:dyDescent="0.3">
      <c r="B7" s="369">
        <v>1</v>
      </c>
      <c r="C7" s="370" t="s">
        <v>989</v>
      </c>
      <c r="D7" s="355">
        <v>9873.8125</v>
      </c>
    </row>
    <row r="8" spans="2:4" x14ac:dyDescent="0.3">
      <c r="B8" s="371">
        <v>2</v>
      </c>
      <c r="C8" s="370" t="s">
        <v>990</v>
      </c>
      <c r="D8" s="355">
        <v>2746</v>
      </c>
    </row>
    <row r="9" spans="2:4" x14ac:dyDescent="0.3">
      <c r="B9" s="369">
        <v>3</v>
      </c>
      <c r="C9" s="370" t="s">
        <v>991</v>
      </c>
      <c r="D9" s="355">
        <v>0</v>
      </c>
    </row>
    <row r="10" spans="2:4" x14ac:dyDescent="0.3">
      <c r="B10" s="369">
        <v>4</v>
      </c>
      <c r="C10" s="370" t="s">
        <v>992</v>
      </c>
      <c r="D10" s="355"/>
    </row>
    <row r="11" spans="2:4" x14ac:dyDescent="0.3">
      <c r="B11" s="369"/>
      <c r="C11" s="251" t="s">
        <v>993</v>
      </c>
      <c r="D11" s="355"/>
    </row>
    <row r="12" spans="2:4" x14ac:dyDescent="0.3">
      <c r="B12" s="369">
        <v>5</v>
      </c>
      <c r="C12" s="372" t="s">
        <v>994</v>
      </c>
      <c r="D12" s="355"/>
    </row>
    <row r="13" spans="2:4" x14ac:dyDescent="0.3">
      <c r="B13" s="369">
        <v>6</v>
      </c>
      <c r="C13" s="372" t="s">
        <v>995</v>
      </c>
      <c r="D13" s="355"/>
    </row>
    <row r="14" spans="2:4" x14ac:dyDescent="0.3">
      <c r="B14" s="369">
        <v>7</v>
      </c>
      <c r="C14" s="372" t="s">
        <v>996</v>
      </c>
      <c r="D14" s="355"/>
    </row>
    <row r="15" spans="2:4" x14ac:dyDescent="0.3">
      <c r="B15" s="369">
        <v>8</v>
      </c>
      <c r="C15" s="165" t="s">
        <v>997</v>
      </c>
      <c r="D15" s="355"/>
    </row>
    <row r="16" spans="2:4" x14ac:dyDescent="0.3">
      <c r="B16" s="369">
        <v>9</v>
      </c>
      <c r="C16" s="251" t="s">
        <v>318</v>
      </c>
      <c r="D16" s="355">
        <f>SUM(D7:D15)</f>
        <v>12619.8125</v>
      </c>
    </row>
  </sheetData>
  <hyperlinks>
    <hyperlink ref="B2" location="Summary!B44" display="Template EU MR1 - Market risk under the standardised approach" xr:uid="{447FC122-46B0-4EE4-91D0-F177FE4BEAF9}"/>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952C-DE76-4536-9894-805614ED364D}">
  <sheetPr>
    <tabColor rgb="FF575783"/>
  </sheetPr>
  <dimension ref="B2:E8"/>
  <sheetViews>
    <sheetView workbookViewId="0">
      <selection activeCell="B2" sqref="B2"/>
    </sheetView>
  </sheetViews>
  <sheetFormatPr defaultColWidth="8.6640625" defaultRowHeight="14.4" x14ac:dyDescent="0.3"/>
  <cols>
    <col min="1" max="1" width="4.44140625" style="77" customWidth="1"/>
    <col min="2" max="2" width="8.6640625" style="77"/>
    <col min="3" max="3" width="47.33203125" style="77" customWidth="1"/>
    <col min="4" max="4" width="22.5546875" style="77" customWidth="1"/>
    <col min="5" max="5" width="23.5546875" style="77" customWidth="1"/>
    <col min="6" max="16384" width="8.6640625" style="77"/>
  </cols>
  <sheetData>
    <row r="2" spans="2:5" ht="21" x14ac:dyDescent="0.3">
      <c r="B2" s="52" t="s">
        <v>1046</v>
      </c>
      <c r="C2" s="99"/>
    </row>
    <row r="3" spans="2:5" x14ac:dyDescent="0.3">
      <c r="B3" s="60"/>
    </row>
    <row r="4" spans="2:5" x14ac:dyDescent="0.3">
      <c r="B4" s="373"/>
      <c r="C4" s="373"/>
      <c r="D4" s="61" t="s">
        <v>21</v>
      </c>
      <c r="E4" s="63" t="s">
        <v>23</v>
      </c>
    </row>
    <row r="5" spans="2:5" ht="28.8" x14ac:dyDescent="0.3">
      <c r="B5" s="106" t="s">
        <v>48</v>
      </c>
      <c r="C5" s="491" t="s">
        <v>1251</v>
      </c>
      <c r="D5" s="114" t="s">
        <v>1047</v>
      </c>
      <c r="E5" s="114" t="s">
        <v>1048</v>
      </c>
    </row>
    <row r="6" spans="2:5" x14ac:dyDescent="0.3">
      <c r="B6" s="164">
        <v>1</v>
      </c>
      <c r="C6" s="154" t="s">
        <v>1049</v>
      </c>
      <c r="D6" s="346">
        <v>450.9</v>
      </c>
      <c r="E6" s="376" t="s">
        <v>48</v>
      </c>
    </row>
    <row r="7" spans="2:5" x14ac:dyDescent="0.3">
      <c r="B7" s="164">
        <v>2</v>
      </c>
      <c r="C7" s="154" t="s">
        <v>1050</v>
      </c>
      <c r="D7" s="346">
        <v>180.2</v>
      </c>
      <c r="E7" s="377"/>
    </row>
    <row r="8" spans="2:5" x14ac:dyDescent="0.3">
      <c r="B8" s="164">
        <v>3</v>
      </c>
      <c r="C8" s="154" t="s">
        <v>318</v>
      </c>
      <c r="D8" s="375"/>
      <c r="E8" s="374">
        <v>191.5</v>
      </c>
    </row>
  </sheetData>
  <hyperlinks>
    <hyperlink ref="B2" location="Summary!B46" display="Template EU CVA 1 – Credit valuation adjustment risk under the Reduced Basic Approach (R-BA)" xr:uid="{5A2A1901-4950-44FE-806F-65F5D42BC7F2}"/>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8647B-FEEB-43A7-BDF3-703BBB9DE263}">
  <sheetPr>
    <tabColor rgb="FF575783"/>
  </sheetPr>
  <dimension ref="B2:Z14"/>
  <sheetViews>
    <sheetView topLeftCell="A2" workbookViewId="0">
      <selection activeCell="B2" sqref="B2"/>
    </sheetView>
  </sheetViews>
  <sheetFormatPr defaultRowHeight="14.4" x14ac:dyDescent="0.3"/>
  <sheetData>
    <row r="2" spans="2:26" ht="21" x14ac:dyDescent="0.3">
      <c r="B2" s="52" t="s">
        <v>1299</v>
      </c>
    </row>
    <row r="3" spans="2:26" x14ac:dyDescent="0.3">
      <c r="B3" t="s">
        <v>1300</v>
      </c>
    </row>
    <row r="6" spans="2:26" ht="39" customHeight="1" x14ac:dyDescent="0.3">
      <c r="B6" s="567" t="s">
        <v>1301</v>
      </c>
      <c r="C6" s="567"/>
      <c r="D6" s="567"/>
      <c r="E6" s="567"/>
      <c r="F6" s="567"/>
      <c r="G6" s="567"/>
      <c r="H6" s="567"/>
      <c r="I6" s="567"/>
      <c r="J6" s="567"/>
      <c r="K6" s="567"/>
      <c r="L6" s="567"/>
      <c r="M6" s="567"/>
      <c r="N6" s="567"/>
      <c r="O6" s="567"/>
      <c r="P6" s="567"/>
      <c r="Q6" s="567"/>
      <c r="R6" s="567"/>
      <c r="S6" s="567"/>
      <c r="T6" s="567"/>
      <c r="U6" s="567"/>
      <c r="V6" s="567"/>
      <c r="W6" s="567"/>
      <c r="X6" s="567"/>
      <c r="Y6" s="567"/>
      <c r="Z6" s="567"/>
    </row>
    <row r="7" spans="2:26" ht="30" customHeight="1" x14ac:dyDescent="0.3">
      <c r="B7" s="567" t="s">
        <v>1302</v>
      </c>
      <c r="C7" s="567"/>
      <c r="D7" s="567"/>
      <c r="E7" s="567"/>
      <c r="F7" s="567"/>
      <c r="G7" s="567"/>
      <c r="H7" s="567"/>
      <c r="I7" s="567"/>
      <c r="J7" s="567"/>
      <c r="K7" s="567"/>
      <c r="L7" s="567"/>
      <c r="M7" s="567"/>
      <c r="N7" s="567"/>
      <c r="O7" s="567"/>
      <c r="P7" s="567"/>
      <c r="Q7" s="567"/>
      <c r="R7" s="567"/>
      <c r="S7" s="567"/>
      <c r="T7" s="567"/>
      <c r="U7" s="567"/>
      <c r="V7" s="567"/>
      <c r="W7" s="567"/>
      <c r="X7" s="567"/>
      <c r="Y7" s="567"/>
      <c r="Z7" s="567"/>
    </row>
    <row r="8" spans="2:26" ht="21" customHeight="1" x14ac:dyDescent="0.3">
      <c r="B8" s="567" t="s">
        <v>1303</v>
      </c>
      <c r="C8" s="567"/>
      <c r="D8" s="567"/>
      <c r="E8" s="567"/>
      <c r="F8" s="567"/>
      <c r="G8" s="567"/>
      <c r="H8" s="567"/>
      <c r="I8" s="567"/>
      <c r="J8" s="567"/>
      <c r="K8" s="567"/>
      <c r="L8" s="567"/>
      <c r="M8" s="567"/>
      <c r="N8" s="567"/>
      <c r="O8" s="567"/>
      <c r="P8" s="567"/>
      <c r="Q8" s="567"/>
      <c r="R8" s="567"/>
      <c r="S8" s="567"/>
      <c r="T8" s="567"/>
      <c r="U8" s="567"/>
      <c r="V8" s="567"/>
      <c r="W8" s="567"/>
      <c r="X8" s="567"/>
      <c r="Y8" s="567"/>
      <c r="Z8" s="567"/>
    </row>
    <row r="9" spans="2:26" ht="22.8" customHeight="1" x14ac:dyDescent="0.3">
      <c r="B9" s="567" t="s">
        <v>1304</v>
      </c>
      <c r="C9" s="567"/>
      <c r="D9" s="567"/>
      <c r="E9" s="567"/>
      <c r="F9" s="567"/>
      <c r="G9" s="567"/>
      <c r="H9" s="567"/>
      <c r="I9" s="567"/>
      <c r="J9" s="567"/>
      <c r="K9" s="567"/>
      <c r="L9" s="567"/>
      <c r="M9" s="567"/>
      <c r="N9" s="567"/>
      <c r="O9" s="567"/>
      <c r="P9" s="567"/>
      <c r="Q9" s="567"/>
      <c r="R9" s="567"/>
      <c r="S9" s="567"/>
      <c r="T9" s="567"/>
      <c r="U9" s="567"/>
      <c r="V9" s="567"/>
      <c r="W9" s="567"/>
      <c r="X9" s="567"/>
      <c r="Y9" s="567"/>
      <c r="Z9" s="567"/>
    </row>
    <row r="10" spans="2:26" ht="27.6" customHeight="1" x14ac:dyDescent="0.3">
      <c r="B10" s="567" t="s">
        <v>1305</v>
      </c>
      <c r="C10" s="567"/>
      <c r="D10" s="567"/>
      <c r="E10" s="567"/>
      <c r="F10" s="567"/>
      <c r="G10" s="567"/>
      <c r="H10" s="567"/>
      <c r="I10" s="567"/>
      <c r="J10" s="567"/>
      <c r="K10" s="567"/>
      <c r="L10" s="567"/>
      <c r="M10" s="567"/>
      <c r="N10" s="567"/>
      <c r="O10" s="567"/>
      <c r="P10" s="567"/>
      <c r="Q10" s="567"/>
      <c r="R10" s="567"/>
      <c r="S10" s="567"/>
      <c r="T10" s="567"/>
      <c r="U10" s="567"/>
      <c r="V10" s="567"/>
      <c r="W10" s="567"/>
      <c r="X10" s="567"/>
      <c r="Y10" s="567"/>
      <c r="Z10" s="567"/>
    </row>
    <row r="11" spans="2:26" ht="37.200000000000003" customHeight="1" x14ac:dyDescent="0.3">
      <c r="B11" s="567" t="s">
        <v>1306</v>
      </c>
      <c r="C11" s="567"/>
      <c r="D11" s="567"/>
      <c r="E11" s="567"/>
      <c r="F11" s="567"/>
      <c r="G11" s="567"/>
      <c r="H11" s="567"/>
      <c r="I11" s="567"/>
      <c r="J11" s="567"/>
      <c r="K11" s="567"/>
      <c r="L11" s="567"/>
      <c r="M11" s="567"/>
      <c r="N11" s="567"/>
      <c r="O11" s="567"/>
      <c r="P11" s="567"/>
      <c r="Q11" s="567"/>
      <c r="R11" s="567"/>
      <c r="S11" s="567"/>
      <c r="T11" s="567"/>
      <c r="U11" s="567"/>
      <c r="V11" s="567"/>
      <c r="W11" s="567"/>
      <c r="X11" s="567"/>
      <c r="Y11" s="567"/>
      <c r="Z11" s="567"/>
    </row>
    <row r="12" spans="2:26" ht="18.600000000000001" customHeight="1" x14ac:dyDescent="0.3">
      <c r="B12" s="567" t="s">
        <v>1307</v>
      </c>
      <c r="C12" s="567"/>
      <c r="D12" s="567"/>
      <c r="E12" s="567"/>
      <c r="F12" s="567"/>
      <c r="G12" s="567"/>
      <c r="H12" s="567"/>
      <c r="I12" s="567"/>
      <c r="J12" s="567"/>
      <c r="K12" s="567"/>
      <c r="L12" s="567"/>
      <c r="M12" s="567"/>
      <c r="N12" s="567"/>
      <c r="O12" s="567"/>
      <c r="P12" s="567"/>
      <c r="Q12" s="567"/>
      <c r="R12" s="567"/>
      <c r="S12" s="567"/>
      <c r="T12" s="567"/>
      <c r="U12" s="567"/>
      <c r="V12" s="567"/>
      <c r="W12" s="567"/>
      <c r="X12" s="567"/>
      <c r="Y12" s="567"/>
      <c r="Z12" s="567"/>
    </row>
    <row r="13" spans="2:26" ht="19.2" customHeight="1" x14ac:dyDescent="0.3">
      <c r="B13" s="567" t="s">
        <v>1308</v>
      </c>
      <c r="C13" s="567"/>
      <c r="D13" s="567"/>
      <c r="E13" s="567"/>
      <c r="F13" s="567"/>
      <c r="G13" s="567"/>
      <c r="H13" s="567"/>
      <c r="I13" s="567"/>
      <c r="J13" s="567"/>
      <c r="K13" s="567"/>
      <c r="L13" s="567"/>
      <c r="M13" s="567"/>
      <c r="N13" s="567"/>
      <c r="O13" s="567"/>
      <c r="P13" s="567"/>
      <c r="Q13" s="567"/>
      <c r="R13" s="567"/>
      <c r="S13" s="567"/>
      <c r="T13" s="567"/>
      <c r="U13" s="567"/>
      <c r="V13" s="567"/>
      <c r="W13" s="567"/>
      <c r="X13" s="567"/>
      <c r="Y13" s="567"/>
      <c r="Z13" s="567"/>
    </row>
    <row r="14" spans="2:26" ht="19.2" customHeight="1" x14ac:dyDescent="0.3">
      <c r="B14" s="511" t="s">
        <v>1309</v>
      </c>
    </row>
  </sheetData>
  <mergeCells count="8">
    <mergeCell ref="B12:Z12"/>
    <mergeCell ref="B13:Z13"/>
    <mergeCell ref="B6:Z6"/>
    <mergeCell ref="B7:Z7"/>
    <mergeCell ref="B8:Z8"/>
    <mergeCell ref="B9:Z9"/>
    <mergeCell ref="B10:Z10"/>
    <mergeCell ref="B11:Z11"/>
  </mergeCells>
  <hyperlinks>
    <hyperlink ref="B2" location="Summary!B48" display="Table EU IRRBBA - Qualitative information on interest rate risks of non-trading book activities " xr:uid="{06C618BF-A4C9-4307-A315-BFF426C34E43}"/>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9C7C9-5358-4641-B7AA-8CE0A038E02E}">
  <sheetPr>
    <tabColor rgb="FF575783"/>
  </sheetPr>
  <dimension ref="B2:L12"/>
  <sheetViews>
    <sheetView workbookViewId="0">
      <selection activeCell="B2" sqref="B2"/>
    </sheetView>
  </sheetViews>
  <sheetFormatPr defaultColWidth="9.33203125" defaultRowHeight="14.4" x14ac:dyDescent="0.3"/>
  <cols>
    <col min="1" max="1" width="6.77734375" style="21" customWidth="1"/>
    <col min="2" max="2" width="7" style="21" customWidth="1"/>
    <col min="3" max="3" width="43.6640625" style="21" customWidth="1"/>
    <col min="4" max="6" width="22.33203125" style="21" customWidth="1"/>
    <col min="7" max="9" width="22.33203125" style="21" hidden="1" customWidth="1"/>
    <col min="10" max="10" width="22.33203125" style="21" customWidth="1"/>
    <col min="11" max="11" width="9.33203125" style="21"/>
    <col min="12" max="12" width="13.33203125" style="31" customWidth="1"/>
    <col min="13" max="13" width="52.44140625" style="21" customWidth="1"/>
    <col min="14" max="16384" width="9.33203125" style="21"/>
  </cols>
  <sheetData>
    <row r="2" spans="2:10" s="378" customFormat="1" ht="21" x14ac:dyDescent="0.3">
      <c r="B2" s="391" t="s">
        <v>1054</v>
      </c>
      <c r="C2" s="379"/>
    </row>
    <row r="3" spans="2:10" s="378" customFormat="1" x14ac:dyDescent="0.3"/>
    <row r="4" spans="2:10" ht="13.5" customHeight="1" x14ac:dyDescent="0.3">
      <c r="B4" s="568" t="s">
        <v>1256</v>
      </c>
      <c r="C4" s="568"/>
      <c r="D4" s="384" t="s">
        <v>21</v>
      </c>
      <c r="E4" s="384" t="s">
        <v>23</v>
      </c>
      <c r="F4" s="384" t="s">
        <v>24</v>
      </c>
      <c r="G4" s="384" t="s">
        <v>185</v>
      </c>
      <c r="H4" s="384" t="s">
        <v>186</v>
      </c>
      <c r="I4" s="384"/>
      <c r="J4" s="384" t="s">
        <v>25</v>
      </c>
    </row>
    <row r="5" spans="2:10" ht="23.4" customHeight="1" x14ac:dyDescent="0.3">
      <c r="B5" s="568"/>
      <c r="C5" s="568"/>
      <c r="D5" s="569" t="s">
        <v>1061</v>
      </c>
      <c r="E5" s="569"/>
      <c r="F5" s="569" t="s">
        <v>1062</v>
      </c>
      <c r="G5" s="569"/>
      <c r="H5" s="569"/>
      <c r="I5" s="569"/>
      <c r="J5" s="569"/>
    </row>
    <row r="6" spans="2:10" x14ac:dyDescent="0.3">
      <c r="B6" s="568"/>
      <c r="C6" s="568"/>
      <c r="D6" s="383" t="s">
        <v>1296</v>
      </c>
      <c r="E6" s="383" t="s">
        <v>1063</v>
      </c>
      <c r="F6" s="383" t="s">
        <v>1296</v>
      </c>
      <c r="G6" s="383" t="s">
        <v>222</v>
      </c>
      <c r="H6" s="383"/>
      <c r="I6" s="383"/>
      <c r="J6" s="383" t="s">
        <v>1063</v>
      </c>
    </row>
    <row r="7" spans="2:10" x14ac:dyDescent="0.3">
      <c r="B7" s="385">
        <v>1</v>
      </c>
      <c r="C7" s="386" t="s">
        <v>1055</v>
      </c>
      <c r="D7" s="385">
        <v>-23.74</v>
      </c>
      <c r="E7" s="385">
        <v>-33.732999999999997</v>
      </c>
      <c r="F7" s="385">
        <v>11.065</v>
      </c>
      <c r="G7" s="385"/>
      <c r="H7" s="385"/>
      <c r="I7" s="385"/>
      <c r="J7" s="385">
        <v>8.5839999999999996</v>
      </c>
    </row>
    <row r="8" spans="2:10" x14ac:dyDescent="0.3">
      <c r="B8" s="385">
        <v>2</v>
      </c>
      <c r="C8" s="387" t="s">
        <v>1056</v>
      </c>
      <c r="D8" s="385">
        <v>15.026</v>
      </c>
      <c r="E8" s="385">
        <v>21.273</v>
      </c>
      <c r="F8" s="385">
        <v>-22.841000000000001</v>
      </c>
      <c r="G8" s="385"/>
      <c r="H8" s="385"/>
      <c r="I8" s="385"/>
      <c r="J8" s="385">
        <v>-18.321000000000002</v>
      </c>
    </row>
    <row r="9" spans="2:10" x14ac:dyDescent="0.3">
      <c r="B9" s="385">
        <v>3</v>
      </c>
      <c r="C9" s="386" t="s">
        <v>1057</v>
      </c>
      <c r="D9" s="385">
        <v>1.367</v>
      </c>
      <c r="E9" s="385">
        <v>2.129</v>
      </c>
      <c r="F9" s="380"/>
      <c r="G9" s="380"/>
      <c r="H9" s="380"/>
      <c r="I9" s="380"/>
      <c r="J9" s="380"/>
    </row>
    <row r="10" spans="2:10" x14ac:dyDescent="0.3">
      <c r="B10" s="385">
        <v>4</v>
      </c>
      <c r="C10" s="386" t="s">
        <v>1058</v>
      </c>
      <c r="D10" s="385">
        <v>-7.6280000000000001</v>
      </c>
      <c r="E10" s="385">
        <v>-10.711</v>
      </c>
      <c r="F10" s="380"/>
      <c r="G10" s="381"/>
      <c r="H10" s="382"/>
      <c r="I10" s="382"/>
      <c r="J10" s="380"/>
    </row>
    <row r="11" spans="2:10" x14ac:dyDescent="0.3">
      <c r="B11" s="385">
        <v>5</v>
      </c>
      <c r="C11" s="386" t="s">
        <v>1059</v>
      </c>
      <c r="D11" s="385">
        <v>-12.605</v>
      </c>
      <c r="E11" s="385">
        <v>-18.863</v>
      </c>
      <c r="F11" s="380"/>
      <c r="G11" s="381"/>
      <c r="H11" s="382"/>
      <c r="I11" s="382"/>
      <c r="J11" s="380"/>
    </row>
    <row r="12" spans="2:10" x14ac:dyDescent="0.3">
      <c r="B12" s="388">
        <v>6</v>
      </c>
      <c r="C12" s="386" t="s">
        <v>1060</v>
      </c>
      <c r="D12" s="385">
        <v>6.34</v>
      </c>
      <c r="E12" s="385">
        <v>10.231</v>
      </c>
      <c r="F12" s="389"/>
      <c r="G12" s="390"/>
      <c r="H12" s="390"/>
      <c r="I12" s="390"/>
      <c r="J12" s="389"/>
    </row>
  </sheetData>
  <mergeCells count="3">
    <mergeCell ref="B4:C6"/>
    <mergeCell ref="D5:E5"/>
    <mergeCell ref="F5:J5"/>
  </mergeCells>
  <hyperlinks>
    <hyperlink ref="B2" location="Summary!B49" display=" Template EU IRRBB1 - Interest rate risks of non-trading book activities" xr:uid="{A83AFAB7-1960-48E3-B2E4-F1547F9DBE9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E7298-B386-4E2F-AF8C-AFAA0385200B}">
  <sheetPr>
    <tabColor rgb="FF575783"/>
  </sheetPr>
  <dimension ref="A2:S65"/>
  <sheetViews>
    <sheetView workbookViewId="0">
      <selection activeCell="B2" sqref="B2"/>
    </sheetView>
  </sheetViews>
  <sheetFormatPr defaultColWidth="8.6640625" defaultRowHeight="13.8" x14ac:dyDescent="0.3"/>
  <cols>
    <col min="1" max="1" width="5" style="427" customWidth="1"/>
    <col min="2" max="2" width="6.109375" style="428" customWidth="1"/>
    <col min="3" max="3" width="72.5546875" style="427" customWidth="1"/>
    <col min="4" max="4" width="21.5546875" style="427" customWidth="1"/>
    <col min="5" max="5" width="27" style="427" bestFit="1" customWidth="1"/>
    <col min="6" max="13" width="21.5546875" style="427" customWidth="1"/>
    <col min="14" max="14" width="23.5546875" style="427" customWidth="1"/>
    <col min="15" max="18" width="21" style="427" customWidth="1"/>
    <col min="19" max="19" width="17.44140625" style="427" bestFit="1" customWidth="1"/>
    <col min="20" max="16384" width="8.6640625" style="427"/>
  </cols>
  <sheetData>
    <row r="2" spans="2:19" ht="21" x14ac:dyDescent="0.4">
      <c r="B2" s="98" t="s">
        <v>1075</v>
      </c>
    </row>
    <row r="3" spans="2:19" ht="14.4" x14ac:dyDescent="0.3">
      <c r="C3" s="421"/>
    </row>
    <row r="4" spans="2:19" ht="15" customHeight="1" x14ac:dyDescent="0.3">
      <c r="B4" s="437"/>
      <c r="C4" s="434"/>
      <c r="D4" s="435" t="s">
        <v>21</v>
      </c>
      <c r="E4" s="435" t="s">
        <v>23</v>
      </c>
      <c r="F4" s="435" t="s">
        <v>24</v>
      </c>
      <c r="G4" s="435" t="s">
        <v>25</v>
      </c>
      <c r="H4" s="435" t="s">
        <v>26</v>
      </c>
      <c r="I4" s="435" t="s">
        <v>27</v>
      </c>
      <c r="J4" s="435" t="s">
        <v>180</v>
      </c>
      <c r="K4" s="435" t="s">
        <v>181</v>
      </c>
      <c r="L4" s="435" t="s">
        <v>202</v>
      </c>
      <c r="M4" s="435" t="s">
        <v>203</v>
      </c>
      <c r="N4" s="435" t="s">
        <v>204</v>
      </c>
      <c r="O4" s="435" t="s">
        <v>205</v>
      </c>
      <c r="P4" s="435" t="s">
        <v>214</v>
      </c>
      <c r="Q4" s="435" t="s">
        <v>215</v>
      </c>
      <c r="R4" s="435" t="s">
        <v>216</v>
      </c>
      <c r="S4" s="435" t="s">
        <v>239</v>
      </c>
    </row>
    <row r="5" spans="2:19" ht="76.5" customHeight="1" x14ac:dyDescent="0.3">
      <c r="B5" s="437"/>
      <c r="C5" s="434" t="s">
        <v>1076</v>
      </c>
      <c r="D5" s="556" t="s">
        <v>1133</v>
      </c>
      <c r="E5" s="556"/>
      <c r="F5" s="556"/>
      <c r="G5" s="556"/>
      <c r="H5" s="556"/>
      <c r="I5" s="556" t="s">
        <v>1138</v>
      </c>
      <c r="J5" s="556"/>
      <c r="K5" s="556"/>
      <c r="L5" s="556" t="s">
        <v>1140</v>
      </c>
      <c r="M5" s="556"/>
      <c r="N5" s="520" t="s">
        <v>1142</v>
      </c>
      <c r="O5" s="520" t="s">
        <v>1143</v>
      </c>
      <c r="P5" s="520" t="s">
        <v>1144</v>
      </c>
      <c r="Q5" s="520" t="s">
        <v>1145</v>
      </c>
      <c r="R5" s="520" t="s">
        <v>1146</v>
      </c>
      <c r="S5" s="520" t="s">
        <v>1147</v>
      </c>
    </row>
    <row r="6" spans="2:19" ht="82.8" x14ac:dyDescent="0.3">
      <c r="B6" s="437"/>
      <c r="C6" s="434"/>
      <c r="D6" s="436"/>
      <c r="E6" s="85" t="s">
        <v>1134</v>
      </c>
      <c r="F6" s="85" t="s">
        <v>1135</v>
      </c>
      <c r="G6" s="85" t="s">
        <v>1136</v>
      </c>
      <c r="H6" s="85" t="s">
        <v>1137</v>
      </c>
      <c r="I6" s="85"/>
      <c r="J6" s="85" t="s">
        <v>1139</v>
      </c>
      <c r="K6" s="85" t="s">
        <v>1137</v>
      </c>
      <c r="L6" s="436"/>
      <c r="M6" s="55" t="s">
        <v>1141</v>
      </c>
      <c r="N6" s="520"/>
      <c r="O6" s="520"/>
      <c r="P6" s="520"/>
      <c r="Q6" s="520"/>
      <c r="R6" s="520"/>
      <c r="S6" s="520"/>
    </row>
    <row r="7" spans="2:19" x14ac:dyDescent="0.3">
      <c r="B7" s="438">
        <v>1</v>
      </c>
      <c r="C7" s="439" t="s">
        <v>1077</v>
      </c>
      <c r="D7" s="420">
        <v>1774.9290000000001</v>
      </c>
      <c r="E7" s="420">
        <v>42.366</v>
      </c>
      <c r="F7" s="420"/>
      <c r="G7" s="420">
        <v>210.994</v>
      </c>
      <c r="H7" s="420">
        <v>46.935000000000002</v>
      </c>
      <c r="I7" s="420">
        <v>-25.411999999999999</v>
      </c>
      <c r="J7" s="420">
        <v>-3.5419999999999998</v>
      </c>
      <c r="K7" s="420">
        <v>-10.856999999999999</v>
      </c>
      <c r="L7" s="440">
        <v>363039</v>
      </c>
      <c r="M7" s="440">
        <v>193209</v>
      </c>
      <c r="N7" s="441">
        <v>4.28</v>
      </c>
      <c r="O7" s="441">
        <v>1591.873</v>
      </c>
      <c r="P7" s="441">
        <v>104.63500000000001</v>
      </c>
      <c r="Q7" s="441">
        <v>78.341999999999999</v>
      </c>
      <c r="R7" s="441">
        <v>7.9000000000000001E-2</v>
      </c>
      <c r="S7" s="441">
        <v>4</v>
      </c>
    </row>
    <row r="8" spans="2:19" x14ac:dyDescent="0.3">
      <c r="B8" s="438">
        <v>2</v>
      </c>
      <c r="C8" s="442" t="s">
        <v>1078</v>
      </c>
      <c r="D8" s="443">
        <v>50.817999999999998</v>
      </c>
      <c r="E8" s="443"/>
      <c r="F8" s="443"/>
      <c r="G8" s="443">
        <v>5.5330000000000004</v>
      </c>
      <c r="H8" s="443">
        <v>1.8460000000000001</v>
      </c>
      <c r="I8" s="443">
        <v>-0.41699999999999998</v>
      </c>
      <c r="J8" s="443">
        <v>-6.4000000000000001E-2</v>
      </c>
      <c r="K8" s="443">
        <v>-0.13900000000000001</v>
      </c>
      <c r="L8" s="444">
        <v>20463</v>
      </c>
      <c r="M8" s="444">
        <v>7587</v>
      </c>
      <c r="N8" s="444"/>
      <c r="O8" s="444">
        <v>38.031999999999996</v>
      </c>
      <c r="P8" s="444">
        <v>11.753</v>
      </c>
      <c r="Q8" s="444">
        <v>1.032</v>
      </c>
      <c r="R8" s="444">
        <v>1E-3</v>
      </c>
      <c r="S8" s="444">
        <v>4</v>
      </c>
    </row>
    <row r="9" spans="2:19" x14ac:dyDescent="0.3">
      <c r="B9" s="438">
        <v>3</v>
      </c>
      <c r="C9" s="442" t="s">
        <v>1079</v>
      </c>
      <c r="D9" s="443">
        <v>7.7549999999999999</v>
      </c>
      <c r="E9" s="443">
        <v>2.3130000000000002</v>
      </c>
      <c r="F9" s="443"/>
      <c r="G9" s="443">
        <v>4.149</v>
      </c>
      <c r="H9" s="443">
        <v>0</v>
      </c>
      <c r="I9" s="443">
        <v>-0.18</v>
      </c>
      <c r="J9" s="443">
        <v>-0.16900000000000001</v>
      </c>
      <c r="K9" s="443">
        <v>0</v>
      </c>
      <c r="L9" s="444">
        <v>1675</v>
      </c>
      <c r="M9" s="444">
        <v>670</v>
      </c>
      <c r="N9" s="444"/>
      <c r="O9" s="444">
        <v>7.7149999999999999</v>
      </c>
      <c r="P9" s="444">
        <v>3.9E-2</v>
      </c>
      <c r="Q9" s="444">
        <v>0</v>
      </c>
      <c r="R9" s="444">
        <v>1E-3</v>
      </c>
      <c r="S9" s="444">
        <v>3</v>
      </c>
    </row>
    <row r="10" spans="2:19" x14ac:dyDescent="0.3">
      <c r="B10" s="438">
        <v>4</v>
      </c>
      <c r="C10" s="445" t="s">
        <v>1080</v>
      </c>
      <c r="D10" s="446">
        <v>0</v>
      </c>
      <c r="E10" s="446">
        <v>0</v>
      </c>
      <c r="F10" s="446"/>
      <c r="G10" s="446">
        <v>0</v>
      </c>
      <c r="H10" s="446">
        <v>0</v>
      </c>
      <c r="I10" s="446">
        <v>0</v>
      </c>
      <c r="J10" s="446">
        <v>0</v>
      </c>
      <c r="K10" s="446">
        <v>0</v>
      </c>
      <c r="L10" s="444"/>
      <c r="M10" s="444"/>
      <c r="N10" s="444"/>
      <c r="O10" s="444">
        <v>0</v>
      </c>
      <c r="P10" s="444">
        <v>0</v>
      </c>
      <c r="Q10" s="444">
        <v>0</v>
      </c>
      <c r="R10" s="444">
        <v>0</v>
      </c>
      <c r="S10" s="444">
        <v>0</v>
      </c>
    </row>
    <row r="11" spans="2:19" x14ac:dyDescent="0.3">
      <c r="B11" s="438">
        <v>5</v>
      </c>
      <c r="C11" s="445" t="s">
        <v>1081</v>
      </c>
      <c r="D11" s="446">
        <v>1.9870000000000001</v>
      </c>
      <c r="E11" s="446">
        <v>1.9870000000000001</v>
      </c>
      <c r="F11" s="446"/>
      <c r="G11" s="446">
        <v>0</v>
      </c>
      <c r="H11" s="446">
        <v>0</v>
      </c>
      <c r="I11" s="446">
        <v>0</v>
      </c>
      <c r="J11" s="446">
        <v>0</v>
      </c>
      <c r="K11" s="446">
        <v>0</v>
      </c>
      <c r="L11" s="444">
        <v>547</v>
      </c>
      <c r="M11" s="444">
        <v>216</v>
      </c>
      <c r="N11" s="444">
        <v>99.96</v>
      </c>
      <c r="O11" s="444">
        <v>1.9870000000000001</v>
      </c>
      <c r="P11" s="444">
        <v>0</v>
      </c>
      <c r="Q11" s="444">
        <v>0</v>
      </c>
      <c r="R11" s="444">
        <v>0</v>
      </c>
      <c r="S11" s="444">
        <v>0</v>
      </c>
    </row>
    <row r="12" spans="2:19" x14ac:dyDescent="0.3">
      <c r="B12" s="438">
        <v>6</v>
      </c>
      <c r="C12" s="445" t="s">
        <v>1082</v>
      </c>
      <c r="D12" s="446">
        <v>0</v>
      </c>
      <c r="E12" s="446"/>
      <c r="F12" s="446"/>
      <c r="G12" s="446">
        <v>0</v>
      </c>
      <c r="H12" s="446">
        <v>0</v>
      </c>
      <c r="I12" s="446">
        <v>0</v>
      </c>
      <c r="J12" s="446">
        <v>0</v>
      </c>
      <c r="K12" s="446">
        <v>0</v>
      </c>
      <c r="L12" s="444"/>
      <c r="M12" s="444"/>
      <c r="N12" s="444"/>
      <c r="O12" s="444">
        <v>0</v>
      </c>
      <c r="P12" s="444">
        <v>0</v>
      </c>
      <c r="Q12" s="444">
        <v>0</v>
      </c>
      <c r="R12" s="444">
        <v>0</v>
      </c>
      <c r="S12" s="444">
        <v>0</v>
      </c>
    </row>
    <row r="13" spans="2:19" x14ac:dyDescent="0.3">
      <c r="B13" s="438">
        <v>7</v>
      </c>
      <c r="C13" s="445" t="s">
        <v>1083</v>
      </c>
      <c r="D13" s="446">
        <v>5.7679999999999998</v>
      </c>
      <c r="E13" s="446">
        <v>0.32600000000000001</v>
      </c>
      <c r="F13" s="446"/>
      <c r="G13" s="446">
        <v>4.149</v>
      </c>
      <c r="H13" s="446">
        <v>0</v>
      </c>
      <c r="I13" s="446">
        <v>-0.18</v>
      </c>
      <c r="J13" s="446">
        <v>-0.16900000000000001</v>
      </c>
      <c r="K13" s="446">
        <v>0</v>
      </c>
      <c r="L13" s="444">
        <v>1127</v>
      </c>
      <c r="M13" s="444">
        <v>454</v>
      </c>
      <c r="N13" s="444"/>
      <c r="O13" s="444">
        <v>5.7279999999999998</v>
      </c>
      <c r="P13" s="444">
        <v>3.9E-2</v>
      </c>
      <c r="Q13" s="444">
        <v>0</v>
      </c>
      <c r="R13" s="444">
        <v>1E-3</v>
      </c>
      <c r="S13" s="444">
        <v>3</v>
      </c>
    </row>
    <row r="14" spans="2:19" x14ac:dyDescent="0.3">
      <c r="B14" s="438">
        <v>8</v>
      </c>
      <c r="C14" s="445" t="s">
        <v>1084</v>
      </c>
      <c r="D14" s="446">
        <v>0</v>
      </c>
      <c r="E14" s="446">
        <v>0</v>
      </c>
      <c r="F14" s="446"/>
      <c r="G14" s="446">
        <v>0</v>
      </c>
      <c r="H14" s="446">
        <v>0</v>
      </c>
      <c r="I14" s="446">
        <v>0</v>
      </c>
      <c r="J14" s="446">
        <v>0</v>
      </c>
      <c r="K14" s="446">
        <v>0</v>
      </c>
      <c r="L14" s="444"/>
      <c r="M14" s="444"/>
      <c r="N14" s="444"/>
      <c r="O14" s="444">
        <v>0</v>
      </c>
      <c r="P14" s="444">
        <v>0</v>
      </c>
      <c r="Q14" s="444">
        <v>0</v>
      </c>
      <c r="R14" s="444">
        <v>0</v>
      </c>
      <c r="S14" s="444">
        <v>0</v>
      </c>
    </row>
    <row r="15" spans="2:19" x14ac:dyDescent="0.3">
      <c r="B15" s="438">
        <v>9</v>
      </c>
      <c r="C15" s="442" t="s">
        <v>1085</v>
      </c>
      <c r="D15" s="443">
        <v>341.72300000000001</v>
      </c>
      <c r="E15" s="443">
        <v>0</v>
      </c>
      <c r="F15" s="443"/>
      <c r="G15" s="443">
        <v>27.353000000000002</v>
      </c>
      <c r="H15" s="443">
        <v>12.585000000000001</v>
      </c>
      <c r="I15" s="443">
        <v>-8.7149999999999999</v>
      </c>
      <c r="J15" s="443">
        <v>-1.6679999999999999</v>
      </c>
      <c r="K15" s="443">
        <v>-2.7850000000000001</v>
      </c>
      <c r="L15" s="444">
        <v>125299</v>
      </c>
      <c r="M15" s="444">
        <v>100981</v>
      </c>
      <c r="N15" s="444"/>
      <c r="O15" s="444">
        <v>326.29700000000003</v>
      </c>
      <c r="P15" s="444">
        <v>15.404999999999999</v>
      </c>
      <c r="Q15" s="444">
        <v>0</v>
      </c>
      <c r="R15" s="444">
        <v>2.1000000000000001E-2</v>
      </c>
      <c r="S15" s="444">
        <v>3</v>
      </c>
    </row>
    <row r="16" spans="2:19" x14ac:dyDescent="0.3">
      <c r="B16" s="438">
        <v>10</v>
      </c>
      <c r="C16" s="445" t="s">
        <v>1086</v>
      </c>
      <c r="D16" s="443">
        <v>61.375999999999998</v>
      </c>
      <c r="E16" s="443"/>
      <c r="F16" s="443"/>
      <c r="G16" s="443">
        <v>2.8839999999999999</v>
      </c>
      <c r="H16" s="443">
        <v>1.5569999999999999</v>
      </c>
      <c r="I16" s="443">
        <v>-1.9419999999999999</v>
      </c>
      <c r="J16" s="443">
        <v>-0.14799999999999999</v>
      </c>
      <c r="K16" s="443">
        <v>-1.105</v>
      </c>
      <c r="L16" s="444">
        <v>36236</v>
      </c>
      <c r="M16" s="444">
        <v>31534</v>
      </c>
      <c r="N16" s="444">
        <v>38.1</v>
      </c>
      <c r="O16" s="444">
        <v>61.371000000000002</v>
      </c>
      <c r="P16" s="444">
        <v>0</v>
      </c>
      <c r="Q16" s="444">
        <v>0</v>
      </c>
      <c r="R16" s="444">
        <v>5.0000000000000001E-3</v>
      </c>
      <c r="S16" s="444">
        <v>4</v>
      </c>
    </row>
    <row r="17" spans="2:19" x14ac:dyDescent="0.3">
      <c r="B17" s="438">
        <v>11</v>
      </c>
      <c r="C17" s="445" t="s">
        <v>1087</v>
      </c>
      <c r="D17" s="443">
        <v>3.7050000000000001</v>
      </c>
      <c r="E17" s="443"/>
      <c r="F17" s="443"/>
      <c r="G17" s="443">
        <v>0.03</v>
      </c>
      <c r="H17" s="443">
        <v>1.2999999999999999E-2</v>
      </c>
      <c r="I17" s="443">
        <v>-1.4999999999999999E-2</v>
      </c>
      <c r="J17" s="443">
        <v>-3.0000000000000001E-3</v>
      </c>
      <c r="K17" s="443">
        <v>-1E-3</v>
      </c>
      <c r="L17" s="444">
        <v>535</v>
      </c>
      <c r="M17" s="444">
        <v>464</v>
      </c>
      <c r="N17" s="444"/>
      <c r="O17" s="444">
        <v>3.653</v>
      </c>
      <c r="P17" s="444">
        <v>5.0999999999999997E-2</v>
      </c>
      <c r="Q17" s="444">
        <v>0</v>
      </c>
      <c r="R17" s="444">
        <v>1E-3</v>
      </c>
      <c r="S17" s="444">
        <v>3</v>
      </c>
    </row>
    <row r="18" spans="2:19" x14ac:dyDescent="0.3">
      <c r="B18" s="438">
        <v>12</v>
      </c>
      <c r="C18" s="445" t="s">
        <v>1088</v>
      </c>
      <c r="D18" s="443">
        <v>0</v>
      </c>
      <c r="E18" s="443"/>
      <c r="F18" s="443"/>
      <c r="G18" s="443">
        <v>0</v>
      </c>
      <c r="H18" s="443">
        <v>0</v>
      </c>
      <c r="I18" s="443">
        <v>0</v>
      </c>
      <c r="J18" s="443">
        <v>0</v>
      </c>
      <c r="K18" s="443">
        <v>0</v>
      </c>
      <c r="L18" s="444"/>
      <c r="M18" s="444"/>
      <c r="N18" s="444"/>
      <c r="O18" s="444">
        <v>0</v>
      </c>
      <c r="P18" s="444">
        <v>0</v>
      </c>
      <c r="Q18" s="444">
        <v>0</v>
      </c>
      <c r="R18" s="444">
        <v>0</v>
      </c>
      <c r="S18" s="444">
        <v>0</v>
      </c>
    </row>
    <row r="19" spans="2:19" x14ac:dyDescent="0.3">
      <c r="B19" s="438">
        <v>13</v>
      </c>
      <c r="C19" s="445" t="s">
        <v>1089</v>
      </c>
      <c r="D19" s="443">
        <v>5.9589999999999996</v>
      </c>
      <c r="E19" s="443"/>
      <c r="F19" s="443"/>
      <c r="G19" s="443">
        <v>0.14499999999999999</v>
      </c>
      <c r="H19" s="443">
        <v>0</v>
      </c>
      <c r="I19" s="443">
        <v>-7.3999999999999996E-2</v>
      </c>
      <c r="J19" s="443">
        <v>0</v>
      </c>
      <c r="K19" s="443">
        <v>0</v>
      </c>
      <c r="L19" s="444">
        <v>1038</v>
      </c>
      <c r="M19" s="444">
        <v>855</v>
      </c>
      <c r="N19" s="444"/>
      <c r="O19" s="444">
        <v>5.859</v>
      </c>
      <c r="P19" s="444">
        <v>9.9000000000000005E-2</v>
      </c>
      <c r="Q19" s="444">
        <v>0</v>
      </c>
      <c r="R19" s="444">
        <v>1E-3</v>
      </c>
      <c r="S19" s="444">
        <v>3</v>
      </c>
    </row>
    <row r="20" spans="2:19" x14ac:dyDescent="0.3">
      <c r="B20" s="438">
        <v>14</v>
      </c>
      <c r="C20" s="445" t="s">
        <v>1090</v>
      </c>
      <c r="D20" s="443">
        <v>2.5819999999999999</v>
      </c>
      <c r="E20" s="443"/>
      <c r="F20" s="443"/>
      <c r="G20" s="443">
        <v>0.49099999999999999</v>
      </c>
      <c r="H20" s="443">
        <v>0</v>
      </c>
      <c r="I20" s="443">
        <v>-0.01</v>
      </c>
      <c r="J20" s="443">
        <v>-7.0000000000000001E-3</v>
      </c>
      <c r="K20" s="443">
        <v>0</v>
      </c>
      <c r="L20" s="444">
        <v>157</v>
      </c>
      <c r="M20" s="444">
        <v>129</v>
      </c>
      <c r="N20" s="444"/>
      <c r="O20" s="444">
        <v>2.581</v>
      </c>
      <c r="P20" s="444">
        <v>0</v>
      </c>
      <c r="Q20" s="444">
        <v>0</v>
      </c>
      <c r="R20" s="444">
        <v>1E-3</v>
      </c>
      <c r="S20" s="444">
        <v>2</v>
      </c>
    </row>
    <row r="21" spans="2:19" x14ac:dyDescent="0.3">
      <c r="B21" s="438">
        <v>15</v>
      </c>
      <c r="C21" s="445" t="s">
        <v>1091</v>
      </c>
      <c r="D21" s="443">
        <v>0.35299999999999998</v>
      </c>
      <c r="E21" s="443"/>
      <c r="F21" s="443"/>
      <c r="G21" s="443">
        <v>0.13100000000000001</v>
      </c>
      <c r="H21" s="443">
        <v>0</v>
      </c>
      <c r="I21" s="443">
        <v>-1E-3</v>
      </c>
      <c r="J21" s="443">
        <v>0</v>
      </c>
      <c r="K21" s="443">
        <v>0</v>
      </c>
      <c r="L21" s="444">
        <v>134</v>
      </c>
      <c r="M21" s="444">
        <v>126</v>
      </c>
      <c r="N21" s="444"/>
      <c r="O21" s="444">
        <v>0.35299999999999998</v>
      </c>
      <c r="P21" s="444">
        <v>0</v>
      </c>
      <c r="Q21" s="444">
        <v>0</v>
      </c>
      <c r="R21" s="444">
        <v>0</v>
      </c>
      <c r="S21" s="444">
        <v>2</v>
      </c>
    </row>
    <row r="22" spans="2:19" ht="27.6" x14ac:dyDescent="0.3">
      <c r="B22" s="438">
        <v>16</v>
      </c>
      <c r="C22" s="448" t="s">
        <v>1092</v>
      </c>
      <c r="D22" s="443">
        <v>80.728999999999999</v>
      </c>
      <c r="E22" s="443"/>
      <c r="F22" s="443"/>
      <c r="G22" s="443">
        <v>3.387</v>
      </c>
      <c r="H22" s="443">
        <v>0.42299999999999999</v>
      </c>
      <c r="I22" s="443">
        <v>-1.708</v>
      </c>
      <c r="J22" s="443">
        <v>-1.7999999999999999E-2</v>
      </c>
      <c r="K22" s="443">
        <v>-6.0999999999999999E-2</v>
      </c>
      <c r="L22" s="444">
        <v>11861</v>
      </c>
      <c r="M22" s="444">
        <v>8218</v>
      </c>
      <c r="N22" s="444"/>
      <c r="O22" s="444">
        <v>79.676000000000002</v>
      </c>
      <c r="P22" s="444">
        <v>1.052</v>
      </c>
      <c r="Q22" s="444">
        <v>0</v>
      </c>
      <c r="R22" s="444">
        <v>1E-3</v>
      </c>
      <c r="S22" s="444">
        <v>3</v>
      </c>
    </row>
    <row r="23" spans="2:19" x14ac:dyDescent="0.3">
      <c r="B23" s="438">
        <v>17</v>
      </c>
      <c r="C23" s="445" t="s">
        <v>1093</v>
      </c>
      <c r="D23" s="447">
        <v>34.058</v>
      </c>
      <c r="E23" s="447"/>
      <c r="F23" s="447"/>
      <c r="G23" s="447">
        <v>0.44800000000000001</v>
      </c>
      <c r="H23" s="447">
        <v>0</v>
      </c>
      <c r="I23" s="447">
        <v>-0.60899999999999999</v>
      </c>
      <c r="J23" s="447">
        <v>-3.5999999999999997E-2</v>
      </c>
      <c r="K23" s="447">
        <v>0</v>
      </c>
      <c r="L23" s="444">
        <v>12839</v>
      </c>
      <c r="M23" s="444">
        <v>5972</v>
      </c>
      <c r="N23" s="444"/>
      <c r="O23" s="444">
        <v>32.545999999999999</v>
      </c>
      <c r="P23" s="444">
        <v>1.512</v>
      </c>
      <c r="Q23" s="444">
        <v>0</v>
      </c>
      <c r="R23" s="444">
        <v>0</v>
      </c>
      <c r="S23" s="444">
        <v>3</v>
      </c>
    </row>
    <row r="24" spans="2:19" x14ac:dyDescent="0.3">
      <c r="B24" s="438">
        <v>18</v>
      </c>
      <c r="C24" s="445" t="s">
        <v>1094</v>
      </c>
      <c r="D24" s="447">
        <v>2.952</v>
      </c>
      <c r="E24" s="447"/>
      <c r="F24" s="447"/>
      <c r="G24" s="447">
        <v>8.0000000000000002E-3</v>
      </c>
      <c r="H24" s="447">
        <v>0</v>
      </c>
      <c r="I24" s="447">
        <v>-7.0000000000000001E-3</v>
      </c>
      <c r="J24" s="447">
        <v>0</v>
      </c>
      <c r="K24" s="447">
        <v>0</v>
      </c>
      <c r="L24" s="444"/>
      <c r="M24" s="444">
        <v>936</v>
      </c>
      <c r="N24" s="444"/>
      <c r="O24" s="444">
        <v>2.952</v>
      </c>
      <c r="P24" s="444">
        <v>0</v>
      </c>
      <c r="Q24" s="444">
        <v>0</v>
      </c>
      <c r="R24" s="444">
        <v>0</v>
      </c>
      <c r="S24" s="444">
        <v>2</v>
      </c>
    </row>
    <row r="25" spans="2:19" x14ac:dyDescent="0.3">
      <c r="B25" s="438">
        <v>19</v>
      </c>
      <c r="C25" s="445" t="s">
        <v>1095</v>
      </c>
      <c r="D25" s="447">
        <v>0</v>
      </c>
      <c r="E25" s="447">
        <v>0</v>
      </c>
      <c r="F25" s="447"/>
      <c r="G25" s="447">
        <v>0</v>
      </c>
      <c r="H25" s="447">
        <v>0</v>
      </c>
      <c r="I25" s="447">
        <v>0</v>
      </c>
      <c r="J25" s="447">
        <v>0</v>
      </c>
      <c r="K25" s="447">
        <v>0</v>
      </c>
      <c r="L25" s="444"/>
      <c r="M25" s="444"/>
      <c r="N25" s="444"/>
      <c r="O25" s="444">
        <v>0</v>
      </c>
      <c r="P25" s="444">
        <v>0</v>
      </c>
      <c r="Q25" s="444">
        <v>0</v>
      </c>
      <c r="R25" s="444">
        <v>0</v>
      </c>
      <c r="S25" s="444">
        <v>0</v>
      </c>
    </row>
    <row r="26" spans="2:19" x14ac:dyDescent="0.3">
      <c r="B26" s="438">
        <v>20</v>
      </c>
      <c r="C26" s="445" t="s">
        <v>1096</v>
      </c>
      <c r="D26" s="447">
        <v>3.0329999999999999</v>
      </c>
      <c r="E26" s="447"/>
      <c r="F26" s="447"/>
      <c r="G26" s="447">
        <v>0</v>
      </c>
      <c r="H26" s="447">
        <v>0.24099999999999999</v>
      </c>
      <c r="I26" s="447">
        <v>-0.115</v>
      </c>
      <c r="J26" s="447">
        <v>0</v>
      </c>
      <c r="K26" s="447">
        <v>-6.8000000000000005E-2</v>
      </c>
      <c r="L26" s="444">
        <v>2563</v>
      </c>
      <c r="M26" s="444">
        <v>1855</v>
      </c>
      <c r="N26" s="444"/>
      <c r="O26" s="444">
        <v>2.9750000000000001</v>
      </c>
      <c r="P26" s="444">
        <v>5.8000000000000003E-2</v>
      </c>
      <c r="Q26" s="444">
        <v>0</v>
      </c>
      <c r="R26" s="444">
        <v>0</v>
      </c>
      <c r="S26" s="444">
        <v>2</v>
      </c>
    </row>
    <row r="27" spans="2:19" x14ac:dyDescent="0.3">
      <c r="B27" s="438">
        <v>21</v>
      </c>
      <c r="C27" s="445" t="s">
        <v>1097</v>
      </c>
      <c r="D27" s="447">
        <v>0</v>
      </c>
      <c r="E27" s="447"/>
      <c r="F27" s="447"/>
      <c r="G27" s="447">
        <v>0</v>
      </c>
      <c r="H27" s="447">
        <v>0</v>
      </c>
      <c r="I27" s="447">
        <v>0</v>
      </c>
      <c r="J27" s="447">
        <v>0</v>
      </c>
      <c r="K27" s="447">
        <v>0</v>
      </c>
      <c r="L27" s="444"/>
      <c r="M27" s="444"/>
      <c r="N27" s="444"/>
      <c r="O27" s="444">
        <v>0</v>
      </c>
      <c r="P27" s="444">
        <v>0</v>
      </c>
      <c r="Q27" s="444">
        <v>0</v>
      </c>
      <c r="R27" s="444">
        <v>0</v>
      </c>
      <c r="S27" s="444">
        <v>0</v>
      </c>
    </row>
    <row r="28" spans="2:19" x14ac:dyDescent="0.3">
      <c r="B28" s="438">
        <v>22</v>
      </c>
      <c r="C28" s="445" t="s">
        <v>1098</v>
      </c>
      <c r="D28" s="447">
        <v>10.52</v>
      </c>
      <c r="E28" s="447"/>
      <c r="F28" s="447"/>
      <c r="G28" s="447">
        <v>2.2360000000000002</v>
      </c>
      <c r="H28" s="447">
        <v>0.56799999999999995</v>
      </c>
      <c r="I28" s="447">
        <v>-0.69699999999999995</v>
      </c>
      <c r="J28" s="447">
        <v>-0.113</v>
      </c>
      <c r="K28" s="447">
        <v>-0.54800000000000004</v>
      </c>
      <c r="L28" s="444">
        <v>4017</v>
      </c>
      <c r="M28" s="444">
        <v>3186</v>
      </c>
      <c r="N28" s="444"/>
      <c r="O28" s="444">
        <v>10.52</v>
      </c>
      <c r="P28" s="444">
        <v>0</v>
      </c>
      <c r="Q28" s="444">
        <v>0</v>
      </c>
      <c r="R28" s="444">
        <v>0</v>
      </c>
      <c r="S28" s="444">
        <v>3</v>
      </c>
    </row>
    <row r="29" spans="2:19" x14ac:dyDescent="0.3">
      <c r="B29" s="438">
        <v>23</v>
      </c>
      <c r="C29" s="445" t="s">
        <v>1099</v>
      </c>
      <c r="D29" s="447">
        <v>17.257999999999999</v>
      </c>
      <c r="E29" s="447"/>
      <c r="F29" s="447"/>
      <c r="G29" s="447">
        <v>0.28999999999999998</v>
      </c>
      <c r="H29" s="447">
        <v>0.111</v>
      </c>
      <c r="I29" s="447">
        <v>-0.59899999999999998</v>
      </c>
      <c r="J29" s="447">
        <v>-1.7999999999999999E-2</v>
      </c>
      <c r="K29" s="447">
        <v>-0.1</v>
      </c>
      <c r="L29" s="444">
        <v>4677</v>
      </c>
      <c r="M29" s="444">
        <v>3078</v>
      </c>
      <c r="N29" s="444"/>
      <c r="O29" s="444">
        <v>17.233000000000001</v>
      </c>
      <c r="P29" s="444">
        <v>2.4E-2</v>
      </c>
      <c r="Q29" s="444">
        <v>0</v>
      </c>
      <c r="R29" s="444">
        <v>1E-3</v>
      </c>
      <c r="S29" s="444">
        <v>3</v>
      </c>
    </row>
    <row r="30" spans="2:19" x14ac:dyDescent="0.3">
      <c r="B30" s="438">
        <v>24</v>
      </c>
      <c r="C30" s="445" t="s">
        <v>1100</v>
      </c>
      <c r="D30" s="447">
        <v>10.68</v>
      </c>
      <c r="E30" s="447"/>
      <c r="F30" s="447"/>
      <c r="G30" s="447">
        <v>0.13600000000000001</v>
      </c>
      <c r="H30" s="447">
        <v>9.2279999999999998</v>
      </c>
      <c r="I30" s="447">
        <v>-0.83599999999999997</v>
      </c>
      <c r="J30" s="447">
        <v>0</v>
      </c>
      <c r="K30" s="447">
        <v>-0.83499999999999996</v>
      </c>
      <c r="L30" s="444">
        <v>8226</v>
      </c>
      <c r="M30" s="444">
        <v>7288</v>
      </c>
      <c r="N30" s="444"/>
      <c r="O30" s="444">
        <v>10.68</v>
      </c>
      <c r="P30" s="444">
        <v>0</v>
      </c>
      <c r="Q30" s="444">
        <v>0</v>
      </c>
      <c r="R30" s="444">
        <v>0</v>
      </c>
      <c r="S30" s="444">
        <v>3</v>
      </c>
    </row>
    <row r="31" spans="2:19" x14ac:dyDescent="0.3">
      <c r="B31" s="438">
        <v>25</v>
      </c>
      <c r="C31" s="445" t="s">
        <v>1101</v>
      </c>
      <c r="D31" s="447">
        <v>24.776</v>
      </c>
      <c r="E31" s="447"/>
      <c r="F31" s="447"/>
      <c r="G31" s="447">
        <v>0.88900000000000001</v>
      </c>
      <c r="H31" s="447">
        <v>5.0999999999999997E-2</v>
      </c>
      <c r="I31" s="447">
        <v>-0.27</v>
      </c>
      <c r="J31" s="447">
        <v>-3.5999999999999997E-2</v>
      </c>
      <c r="K31" s="447">
        <v>-1.9E-2</v>
      </c>
      <c r="L31" s="444">
        <v>16152</v>
      </c>
      <c r="M31" s="444">
        <v>15103</v>
      </c>
      <c r="N31" s="444"/>
      <c r="O31" s="444">
        <v>22.452999999999999</v>
      </c>
      <c r="P31" s="444">
        <v>2.3220000000000001</v>
      </c>
      <c r="Q31" s="444">
        <v>0</v>
      </c>
      <c r="R31" s="444">
        <v>1E-3</v>
      </c>
      <c r="S31" s="444">
        <v>2</v>
      </c>
    </row>
    <row r="32" spans="2:19" x14ac:dyDescent="0.3">
      <c r="B32" s="438">
        <v>26</v>
      </c>
      <c r="C32" s="445" t="s">
        <v>1102</v>
      </c>
      <c r="D32" s="447">
        <v>3.698</v>
      </c>
      <c r="E32" s="447"/>
      <c r="F32" s="447"/>
      <c r="G32" s="447">
        <v>1.2999999999999999E-2</v>
      </c>
      <c r="H32" s="447">
        <v>0</v>
      </c>
      <c r="I32" s="447">
        <v>-8.0000000000000002E-3</v>
      </c>
      <c r="J32" s="447">
        <v>0</v>
      </c>
      <c r="K32" s="447">
        <v>0</v>
      </c>
      <c r="L32" s="444">
        <v>817</v>
      </c>
      <c r="M32" s="444">
        <v>536</v>
      </c>
      <c r="N32" s="444"/>
      <c r="O32" s="444">
        <v>3.6970000000000001</v>
      </c>
      <c r="P32" s="444">
        <v>0</v>
      </c>
      <c r="Q32" s="444">
        <v>0</v>
      </c>
      <c r="R32" s="444">
        <v>1E-3</v>
      </c>
      <c r="S32" s="444">
        <v>4</v>
      </c>
    </row>
    <row r="33" spans="2:19" x14ac:dyDescent="0.3">
      <c r="B33" s="438">
        <v>27</v>
      </c>
      <c r="C33" s="445" t="s">
        <v>1103</v>
      </c>
      <c r="D33" s="447">
        <v>5.8490000000000002</v>
      </c>
      <c r="E33" s="447"/>
      <c r="F33" s="447"/>
      <c r="G33" s="447">
        <v>0</v>
      </c>
      <c r="H33" s="447">
        <v>4.0000000000000001E-3</v>
      </c>
      <c r="I33" s="447">
        <v>-8.0000000000000002E-3</v>
      </c>
      <c r="J33" s="447">
        <v>0</v>
      </c>
      <c r="K33" s="447">
        <v>-3.0000000000000001E-3</v>
      </c>
      <c r="L33" s="444">
        <v>578</v>
      </c>
      <c r="M33" s="444">
        <v>140</v>
      </c>
      <c r="N33" s="444">
        <v>95.69</v>
      </c>
      <c r="O33" s="444">
        <v>5.8479999999999999</v>
      </c>
      <c r="P33" s="444">
        <v>0</v>
      </c>
      <c r="Q33" s="444">
        <v>0</v>
      </c>
      <c r="R33" s="444">
        <v>1E-3</v>
      </c>
      <c r="S33" s="444">
        <v>1</v>
      </c>
    </row>
    <row r="34" spans="2:19" x14ac:dyDescent="0.3">
      <c r="B34" s="438">
        <v>28</v>
      </c>
      <c r="C34" s="445" t="s">
        <v>1104</v>
      </c>
      <c r="D34" s="447">
        <v>7.2210000000000001</v>
      </c>
      <c r="E34" s="447"/>
      <c r="F34" s="447"/>
      <c r="G34" s="447">
        <v>0.80600000000000005</v>
      </c>
      <c r="H34" s="447">
        <v>1E-3</v>
      </c>
      <c r="I34" s="447">
        <v>-3.4000000000000002E-2</v>
      </c>
      <c r="J34" s="447">
        <v>-1.4E-2</v>
      </c>
      <c r="K34" s="447">
        <v>-1E-3</v>
      </c>
      <c r="L34" s="444">
        <v>1934</v>
      </c>
      <c r="M34" s="444">
        <v>1358</v>
      </c>
      <c r="N34" s="444"/>
      <c r="O34" s="444">
        <v>7.1680000000000001</v>
      </c>
      <c r="P34" s="444">
        <v>5.1999999999999998E-2</v>
      </c>
      <c r="Q34" s="444">
        <v>0</v>
      </c>
      <c r="R34" s="444">
        <v>1E-3</v>
      </c>
      <c r="S34" s="444">
        <v>3</v>
      </c>
    </row>
    <row r="35" spans="2:19" x14ac:dyDescent="0.3">
      <c r="B35" s="438">
        <v>29</v>
      </c>
      <c r="C35" s="445" t="s">
        <v>1105</v>
      </c>
      <c r="D35" s="447">
        <v>0.69299999999999995</v>
      </c>
      <c r="E35" s="447"/>
      <c r="F35" s="447"/>
      <c r="G35" s="447">
        <v>0.44600000000000001</v>
      </c>
      <c r="H35" s="447">
        <v>0</v>
      </c>
      <c r="I35" s="447">
        <v>-8.0000000000000002E-3</v>
      </c>
      <c r="J35" s="447">
        <v>-8.0000000000000002E-3</v>
      </c>
      <c r="K35" s="447">
        <v>0</v>
      </c>
      <c r="L35" s="444">
        <v>72</v>
      </c>
      <c r="M35" s="444">
        <v>15</v>
      </c>
      <c r="N35" s="444"/>
      <c r="O35" s="444">
        <v>0.69299999999999995</v>
      </c>
      <c r="P35" s="444">
        <v>0</v>
      </c>
      <c r="Q35" s="444">
        <v>0</v>
      </c>
      <c r="R35" s="444">
        <v>0</v>
      </c>
      <c r="S35" s="444">
        <v>2</v>
      </c>
    </row>
    <row r="36" spans="2:19" x14ac:dyDescent="0.3">
      <c r="B36" s="438">
        <v>30</v>
      </c>
      <c r="C36" s="445" t="s">
        <v>1106</v>
      </c>
      <c r="D36" s="447">
        <v>0.374</v>
      </c>
      <c r="E36" s="447"/>
      <c r="F36" s="447"/>
      <c r="G36" s="447">
        <v>0.124</v>
      </c>
      <c r="H36" s="447">
        <v>0</v>
      </c>
      <c r="I36" s="447">
        <v>-1.4E-2</v>
      </c>
      <c r="J36" s="447">
        <v>-8.0000000000000002E-3</v>
      </c>
      <c r="K36" s="447">
        <v>0</v>
      </c>
      <c r="L36" s="444">
        <v>7075</v>
      </c>
      <c r="M36" s="444">
        <v>7056</v>
      </c>
      <c r="N36" s="444">
        <v>80.209999999999994</v>
      </c>
      <c r="O36" s="444">
        <v>0.36899999999999999</v>
      </c>
      <c r="P36" s="444">
        <v>0</v>
      </c>
      <c r="Q36" s="444">
        <v>0</v>
      </c>
      <c r="R36" s="444">
        <v>5.0000000000000001E-3</v>
      </c>
      <c r="S36" s="444">
        <v>16</v>
      </c>
    </row>
    <row r="37" spans="2:19" x14ac:dyDescent="0.3">
      <c r="B37" s="438">
        <v>31</v>
      </c>
      <c r="C37" s="445" t="s">
        <v>1107</v>
      </c>
      <c r="D37" s="447">
        <v>59.302</v>
      </c>
      <c r="E37" s="447"/>
      <c r="F37" s="447"/>
      <c r="G37" s="447">
        <v>11.853999999999999</v>
      </c>
      <c r="H37" s="447">
        <v>0.38100000000000001</v>
      </c>
      <c r="I37" s="447">
        <v>-1.694</v>
      </c>
      <c r="J37" s="447">
        <v>-1.2130000000000001</v>
      </c>
      <c r="K37" s="447">
        <v>-4.3999999999999997E-2</v>
      </c>
      <c r="L37" s="444">
        <v>14236</v>
      </c>
      <c r="M37" s="444">
        <v>12728</v>
      </c>
      <c r="N37" s="444">
        <v>49.23</v>
      </c>
      <c r="O37" s="444">
        <v>49.15</v>
      </c>
      <c r="P37" s="444">
        <v>10.151</v>
      </c>
      <c r="Q37" s="444">
        <v>0</v>
      </c>
      <c r="R37" s="444">
        <v>1E-3</v>
      </c>
      <c r="S37" s="444">
        <v>3</v>
      </c>
    </row>
    <row r="38" spans="2:19" x14ac:dyDescent="0.3">
      <c r="B38" s="438">
        <v>32</v>
      </c>
      <c r="C38" s="445" t="s">
        <v>1108</v>
      </c>
      <c r="D38" s="447">
        <v>3.746</v>
      </c>
      <c r="E38" s="447"/>
      <c r="F38" s="447"/>
      <c r="G38" s="447">
        <v>1.2050000000000001</v>
      </c>
      <c r="H38" s="447">
        <v>0</v>
      </c>
      <c r="I38" s="447">
        <v>-1.7999999999999999E-2</v>
      </c>
      <c r="J38" s="447">
        <v>-7.0000000000000001E-3</v>
      </c>
      <c r="K38" s="447">
        <v>0</v>
      </c>
      <c r="L38" s="444">
        <v>414</v>
      </c>
      <c r="M38" s="444">
        <v>317</v>
      </c>
      <c r="N38" s="444"/>
      <c r="O38" s="444">
        <v>3.661</v>
      </c>
      <c r="P38" s="444">
        <v>8.4000000000000005E-2</v>
      </c>
      <c r="Q38" s="444">
        <v>0</v>
      </c>
      <c r="R38" s="444">
        <v>1E-3</v>
      </c>
      <c r="S38" s="444">
        <v>1</v>
      </c>
    </row>
    <row r="39" spans="2:19" x14ac:dyDescent="0.3">
      <c r="B39" s="438">
        <v>33</v>
      </c>
      <c r="C39" s="445" t="s">
        <v>1109</v>
      </c>
      <c r="D39" s="447">
        <v>2.859</v>
      </c>
      <c r="E39" s="447"/>
      <c r="F39" s="447"/>
      <c r="G39" s="447">
        <v>1.83</v>
      </c>
      <c r="H39" s="447">
        <v>7.0000000000000001E-3</v>
      </c>
      <c r="I39" s="447">
        <v>-4.8000000000000001E-2</v>
      </c>
      <c r="J39" s="447">
        <v>-3.9E-2</v>
      </c>
      <c r="K39" s="447">
        <v>0</v>
      </c>
      <c r="L39" s="444">
        <v>255</v>
      </c>
      <c r="M39" s="444">
        <v>88</v>
      </c>
      <c r="N39" s="444"/>
      <c r="O39" s="444">
        <v>2.859</v>
      </c>
      <c r="P39" s="444">
        <v>0</v>
      </c>
      <c r="Q39" s="444">
        <v>0</v>
      </c>
      <c r="R39" s="444">
        <v>0</v>
      </c>
      <c r="S39" s="444">
        <v>3</v>
      </c>
    </row>
    <row r="40" spans="2:19" x14ac:dyDescent="0.3">
      <c r="B40" s="438">
        <v>34</v>
      </c>
      <c r="C40" s="442" t="s">
        <v>1110</v>
      </c>
      <c r="D40" s="443">
        <v>175.82300000000001</v>
      </c>
      <c r="E40" s="443">
        <v>0.38600000000000001</v>
      </c>
      <c r="F40" s="443"/>
      <c r="G40" s="443">
        <v>7.5410000000000004</v>
      </c>
      <c r="H40" s="443">
        <v>1.268</v>
      </c>
      <c r="I40" s="443">
        <v>-2.7240000000000002</v>
      </c>
      <c r="J40" s="443">
        <v>-6.0999999999999999E-2</v>
      </c>
      <c r="K40" s="443">
        <v>-0.13700000000000001</v>
      </c>
      <c r="L40" s="444">
        <v>36586</v>
      </c>
      <c r="M40" s="444">
        <v>17095</v>
      </c>
      <c r="N40" s="444"/>
      <c r="O40" s="444">
        <v>143.322</v>
      </c>
      <c r="P40" s="444">
        <v>12.487</v>
      </c>
      <c r="Q40" s="444">
        <v>19.992000000000001</v>
      </c>
      <c r="R40" s="444">
        <v>2.1999999999999999E-2</v>
      </c>
      <c r="S40" s="444">
        <v>5</v>
      </c>
    </row>
    <row r="41" spans="2:19" x14ac:dyDescent="0.3">
      <c r="B41" s="438">
        <v>35</v>
      </c>
      <c r="C41" s="448" t="s">
        <v>1111</v>
      </c>
      <c r="D41" s="443">
        <v>123.70099999999999</v>
      </c>
      <c r="E41" s="443"/>
      <c r="F41" s="443"/>
      <c r="G41" s="443">
        <v>5.8209999999999997</v>
      </c>
      <c r="H41" s="443">
        <v>6.0000000000000001E-3</v>
      </c>
      <c r="I41" s="443">
        <v>-2.2000000000000002</v>
      </c>
      <c r="J41" s="443">
        <v>-4.2000000000000003E-2</v>
      </c>
      <c r="K41" s="443">
        <v>-1E-3</v>
      </c>
      <c r="L41" s="444">
        <v>18559</v>
      </c>
      <c r="M41" s="444">
        <v>11285</v>
      </c>
      <c r="N41" s="444"/>
      <c r="O41" s="444">
        <v>123.657</v>
      </c>
      <c r="P41" s="444">
        <v>2.4E-2</v>
      </c>
      <c r="Q41" s="444">
        <v>0</v>
      </c>
      <c r="R41" s="444">
        <v>0.02</v>
      </c>
      <c r="S41" s="444">
        <v>4</v>
      </c>
    </row>
    <row r="42" spans="2:19" x14ac:dyDescent="0.3">
      <c r="B42" s="438">
        <v>36</v>
      </c>
      <c r="C42" s="448" t="s">
        <v>1112</v>
      </c>
      <c r="D42" s="447">
        <v>15.537000000000001</v>
      </c>
      <c r="E42" s="447"/>
      <c r="F42" s="447"/>
      <c r="G42" s="447">
        <v>1.9390000000000001</v>
      </c>
      <c r="H42" s="447">
        <v>0</v>
      </c>
      <c r="I42" s="447">
        <v>-0.72499999999999998</v>
      </c>
      <c r="J42" s="447">
        <v>-2.9000000000000001E-2</v>
      </c>
      <c r="K42" s="447">
        <v>0</v>
      </c>
      <c r="L42" s="444">
        <v>17787</v>
      </c>
      <c r="M42" s="444">
        <v>10756</v>
      </c>
      <c r="N42" s="444"/>
      <c r="O42" s="444">
        <v>15.535</v>
      </c>
      <c r="P42" s="444">
        <v>0</v>
      </c>
      <c r="Q42" s="444">
        <v>0</v>
      </c>
      <c r="R42" s="444">
        <v>2E-3</v>
      </c>
      <c r="S42" s="444">
        <v>4</v>
      </c>
    </row>
    <row r="43" spans="2:19" x14ac:dyDescent="0.3">
      <c r="B43" s="438">
        <v>37</v>
      </c>
      <c r="C43" s="448" t="s">
        <v>1113</v>
      </c>
      <c r="D43" s="447">
        <v>0.38600000000000001</v>
      </c>
      <c r="E43" s="447">
        <v>0.38600000000000001</v>
      </c>
      <c r="F43" s="447"/>
      <c r="G43" s="447">
        <v>0.34899999999999998</v>
      </c>
      <c r="H43" s="447">
        <v>0</v>
      </c>
      <c r="I43" s="447">
        <v>-1E-3</v>
      </c>
      <c r="J43" s="447">
        <v>-1E-3</v>
      </c>
      <c r="K43" s="447">
        <v>0</v>
      </c>
      <c r="L43" s="444">
        <v>14</v>
      </c>
      <c r="M43" s="444">
        <v>4</v>
      </c>
      <c r="N43" s="444"/>
      <c r="O43" s="444">
        <v>0.38600000000000001</v>
      </c>
      <c r="P43" s="444">
        <v>0</v>
      </c>
      <c r="Q43" s="444">
        <v>0</v>
      </c>
      <c r="R43" s="444">
        <v>0</v>
      </c>
      <c r="S43" s="444">
        <v>1</v>
      </c>
    </row>
    <row r="44" spans="2:19" x14ac:dyDescent="0.3">
      <c r="B44" s="438">
        <v>38</v>
      </c>
      <c r="C44" s="448" t="s">
        <v>1114</v>
      </c>
      <c r="D44" s="447">
        <v>51.735999999999997</v>
      </c>
      <c r="E44" s="447"/>
      <c r="F44" s="447"/>
      <c r="G44" s="447">
        <v>1.371</v>
      </c>
      <c r="H44" s="447">
        <v>1.262</v>
      </c>
      <c r="I44" s="447">
        <v>-0.52300000000000002</v>
      </c>
      <c r="J44" s="447">
        <v>-1.7999999999999999E-2</v>
      </c>
      <c r="K44" s="447">
        <v>-0.13600000000000001</v>
      </c>
      <c r="L44" s="444">
        <v>18012</v>
      </c>
      <c r="M44" s="444">
        <v>5807</v>
      </c>
      <c r="N44" s="444">
        <v>7.89</v>
      </c>
      <c r="O44" s="444">
        <v>19.279</v>
      </c>
      <c r="P44" s="444">
        <v>12.462999999999999</v>
      </c>
      <c r="Q44" s="444">
        <v>19.992000000000001</v>
      </c>
      <c r="R44" s="444">
        <v>2E-3</v>
      </c>
      <c r="S44" s="444">
        <v>9</v>
      </c>
    </row>
    <row r="45" spans="2:19" x14ac:dyDescent="0.3">
      <c r="B45" s="438">
        <v>39</v>
      </c>
      <c r="C45" s="442" t="s">
        <v>1115</v>
      </c>
      <c r="D45" s="443">
        <v>35.478999999999999</v>
      </c>
      <c r="E45" s="443"/>
      <c r="F45" s="443"/>
      <c r="G45" s="443">
        <v>1.8839999999999999</v>
      </c>
      <c r="H45" s="443">
        <v>1.113</v>
      </c>
      <c r="I45" s="443">
        <v>-0.39800000000000002</v>
      </c>
      <c r="J45" s="443">
        <v>-3.2000000000000001E-2</v>
      </c>
      <c r="K45" s="443">
        <v>-0.19800000000000001</v>
      </c>
      <c r="L45" s="444">
        <v>16190</v>
      </c>
      <c r="M45" s="444">
        <v>4491</v>
      </c>
      <c r="N45" s="444">
        <v>12.85</v>
      </c>
      <c r="O45" s="444">
        <v>14.077999999999999</v>
      </c>
      <c r="P45" s="444">
        <v>10.744</v>
      </c>
      <c r="Q45" s="444">
        <v>10.656000000000001</v>
      </c>
      <c r="R45" s="444">
        <v>1E-3</v>
      </c>
      <c r="S45" s="444">
        <v>7</v>
      </c>
    </row>
    <row r="46" spans="2:19" x14ac:dyDescent="0.3">
      <c r="B46" s="438">
        <v>40</v>
      </c>
      <c r="C46" s="442" t="s">
        <v>1116</v>
      </c>
      <c r="D46" s="443">
        <v>123.873</v>
      </c>
      <c r="E46" s="443"/>
      <c r="F46" s="443"/>
      <c r="G46" s="443">
        <v>15.478999999999999</v>
      </c>
      <c r="H46" s="443">
        <v>5.6859999999999999</v>
      </c>
      <c r="I46" s="443">
        <v>-2.1230000000000002</v>
      </c>
      <c r="J46" s="443">
        <v>-0.14699999999999999</v>
      </c>
      <c r="K46" s="443">
        <v>-1.3740000000000001</v>
      </c>
      <c r="L46" s="444">
        <v>18534</v>
      </c>
      <c r="M46" s="444">
        <v>12028</v>
      </c>
      <c r="N46" s="444"/>
      <c r="O46" s="444">
        <v>122.01</v>
      </c>
      <c r="P46" s="444">
        <v>0.45100000000000001</v>
      </c>
      <c r="Q46" s="444">
        <v>1.407</v>
      </c>
      <c r="R46" s="444">
        <v>5.0000000000000001E-3</v>
      </c>
      <c r="S46" s="444">
        <v>3</v>
      </c>
    </row>
    <row r="47" spans="2:19" x14ac:dyDescent="0.3">
      <c r="B47" s="438">
        <v>41</v>
      </c>
      <c r="C47" s="448" t="s">
        <v>1117</v>
      </c>
      <c r="D47" s="447">
        <v>85.156999999999996</v>
      </c>
      <c r="E47" s="447"/>
      <c r="F47" s="447"/>
      <c r="G47" s="447">
        <v>14.356999999999999</v>
      </c>
      <c r="H47" s="447">
        <v>5.0069999999999997</v>
      </c>
      <c r="I47" s="447">
        <v>-1.577</v>
      </c>
      <c r="J47" s="447">
        <v>-0.11600000000000001</v>
      </c>
      <c r="K47" s="447">
        <v>-1.0549999999999999</v>
      </c>
      <c r="L47" s="444">
        <v>9284</v>
      </c>
      <c r="M47" s="444">
        <v>5504</v>
      </c>
      <c r="N47" s="444"/>
      <c r="O47" s="444">
        <v>84.933000000000007</v>
      </c>
      <c r="P47" s="444">
        <v>0.222</v>
      </c>
      <c r="Q47" s="444">
        <v>0</v>
      </c>
      <c r="R47" s="444">
        <v>2E-3</v>
      </c>
      <c r="S47" s="444">
        <v>2</v>
      </c>
    </row>
    <row r="48" spans="2:19" x14ac:dyDescent="0.3">
      <c r="B48" s="438">
        <v>42</v>
      </c>
      <c r="C48" s="448" t="s">
        <v>1118</v>
      </c>
      <c r="D48" s="447">
        <v>18.308</v>
      </c>
      <c r="E48" s="447"/>
      <c r="F48" s="447"/>
      <c r="G48" s="447">
        <v>0.23100000000000001</v>
      </c>
      <c r="H48" s="447">
        <v>9.9000000000000005E-2</v>
      </c>
      <c r="I48" s="447">
        <v>-0.161</v>
      </c>
      <c r="J48" s="447">
        <v>-6.0000000000000001E-3</v>
      </c>
      <c r="K48" s="447">
        <v>-3.7999999999999999E-2</v>
      </c>
      <c r="L48" s="444">
        <v>3221</v>
      </c>
      <c r="M48" s="444">
        <v>1959</v>
      </c>
      <c r="N48" s="444"/>
      <c r="O48" s="444">
        <v>18.306000000000001</v>
      </c>
      <c r="P48" s="444">
        <v>0</v>
      </c>
      <c r="Q48" s="444">
        <v>0</v>
      </c>
      <c r="R48" s="444">
        <v>2E-3</v>
      </c>
      <c r="S48" s="444">
        <v>2</v>
      </c>
    </row>
    <row r="49" spans="1:19" x14ac:dyDescent="0.3">
      <c r="B49" s="438">
        <v>43</v>
      </c>
      <c r="C49" s="448" t="s">
        <v>1119</v>
      </c>
      <c r="D49" s="447">
        <v>20.408000000000001</v>
      </c>
      <c r="E49" s="447"/>
      <c r="F49" s="447"/>
      <c r="G49" s="447">
        <v>0.89100000000000001</v>
      </c>
      <c r="H49" s="447">
        <v>0.57999999999999996</v>
      </c>
      <c r="I49" s="447">
        <v>-0.38500000000000001</v>
      </c>
      <c r="J49" s="447">
        <v>-2.5000000000000001E-2</v>
      </c>
      <c r="K49" s="447">
        <v>-0.28100000000000003</v>
      </c>
      <c r="L49" s="444">
        <v>6030</v>
      </c>
      <c r="M49" s="444">
        <v>4564</v>
      </c>
      <c r="N49" s="444"/>
      <c r="O49" s="444">
        <v>18.771000000000001</v>
      </c>
      <c r="P49" s="444">
        <v>0.22900000000000001</v>
      </c>
      <c r="Q49" s="444">
        <v>1.407</v>
      </c>
      <c r="R49" s="444">
        <v>1E-3</v>
      </c>
      <c r="S49" s="444">
        <v>4</v>
      </c>
    </row>
    <row r="50" spans="1:19" x14ac:dyDescent="0.3">
      <c r="B50" s="438">
        <v>44</v>
      </c>
      <c r="C50" s="442" t="s">
        <v>1120</v>
      </c>
      <c r="D50" s="443">
        <v>211.81700000000001</v>
      </c>
      <c r="E50" s="443">
        <v>39.667000000000002</v>
      </c>
      <c r="F50" s="443"/>
      <c r="G50" s="443">
        <v>19.524000000000001</v>
      </c>
      <c r="H50" s="443">
        <v>2.0270000000000001</v>
      </c>
      <c r="I50" s="443">
        <v>-2.8029999999999999</v>
      </c>
      <c r="J50" s="443">
        <v>-0.38600000000000001</v>
      </c>
      <c r="K50" s="443">
        <v>-0.88600000000000001</v>
      </c>
      <c r="L50" s="444">
        <v>68396</v>
      </c>
      <c r="M50" s="444">
        <v>37835</v>
      </c>
      <c r="N50" s="444">
        <v>0.24</v>
      </c>
      <c r="O50" s="444">
        <v>204.827</v>
      </c>
      <c r="P50" s="444">
        <v>3.782</v>
      </c>
      <c r="Q50" s="444">
        <v>3.2040000000000002</v>
      </c>
      <c r="R50" s="444">
        <v>4.0000000000000001E-3</v>
      </c>
      <c r="S50" s="444">
        <v>3</v>
      </c>
    </row>
    <row r="51" spans="1:19" x14ac:dyDescent="0.3">
      <c r="B51" s="438">
        <v>45</v>
      </c>
      <c r="C51" s="442" t="s">
        <v>1121</v>
      </c>
      <c r="D51" s="443">
        <v>131.36799999999999</v>
      </c>
      <c r="E51" s="443">
        <v>0</v>
      </c>
      <c r="F51" s="443"/>
      <c r="G51" s="443">
        <v>24.709</v>
      </c>
      <c r="H51" s="443">
        <v>10.73</v>
      </c>
      <c r="I51" s="443">
        <v>-2.1040000000000001</v>
      </c>
      <c r="J51" s="443">
        <v>-0.27800000000000002</v>
      </c>
      <c r="K51" s="443">
        <v>-1.1419999999999999</v>
      </c>
      <c r="L51" s="444">
        <v>59543</v>
      </c>
      <c r="M51" s="444">
        <v>6693</v>
      </c>
      <c r="N51" s="444"/>
      <c r="O51" s="444">
        <v>117.006</v>
      </c>
      <c r="P51" s="444">
        <v>14.356999999999999</v>
      </c>
      <c r="Q51" s="444">
        <v>0</v>
      </c>
      <c r="R51" s="444">
        <v>5.0000000000000001E-3</v>
      </c>
      <c r="S51" s="444">
        <v>3</v>
      </c>
    </row>
    <row r="52" spans="1:19" x14ac:dyDescent="0.3">
      <c r="B52" s="438">
        <v>46</v>
      </c>
      <c r="C52" s="448" t="s">
        <v>1122</v>
      </c>
      <c r="D52" s="447">
        <v>80.132999999999996</v>
      </c>
      <c r="E52" s="447">
        <v>0</v>
      </c>
      <c r="F52" s="447"/>
      <c r="G52" s="447">
        <v>22.928000000000001</v>
      </c>
      <c r="H52" s="447">
        <v>0.32500000000000001</v>
      </c>
      <c r="I52" s="447">
        <v>-0.74199999999999999</v>
      </c>
      <c r="J52" s="447">
        <v>-0.26200000000000001</v>
      </c>
      <c r="K52" s="447">
        <v>-0.13300000000000001</v>
      </c>
      <c r="L52" s="444">
        <v>53463</v>
      </c>
      <c r="M52" s="444">
        <v>6196</v>
      </c>
      <c r="N52" s="444">
        <v>4.8899999999999997</v>
      </c>
      <c r="O52" s="444">
        <v>79.385000000000005</v>
      </c>
      <c r="P52" s="444">
        <v>0.747</v>
      </c>
      <c r="Q52" s="444">
        <v>0</v>
      </c>
      <c r="R52" s="444">
        <v>1E-3</v>
      </c>
      <c r="S52" s="444">
        <v>3</v>
      </c>
    </row>
    <row r="53" spans="1:19" x14ac:dyDescent="0.3">
      <c r="B53" s="438">
        <v>47</v>
      </c>
      <c r="C53" s="448" t="s">
        <v>1123</v>
      </c>
      <c r="D53" s="447">
        <v>13.622999999999999</v>
      </c>
      <c r="E53" s="447"/>
      <c r="F53" s="447"/>
      <c r="G53" s="447">
        <v>2E-3</v>
      </c>
      <c r="H53" s="447">
        <v>0</v>
      </c>
      <c r="I53" s="447">
        <v>-0.126</v>
      </c>
      <c r="J53" s="447">
        <v>0</v>
      </c>
      <c r="K53" s="447">
        <v>0</v>
      </c>
      <c r="L53" s="444">
        <v>1475</v>
      </c>
      <c r="M53" s="444">
        <v>154</v>
      </c>
      <c r="N53" s="444"/>
      <c r="O53" s="444">
        <v>7.0000000000000007E-2</v>
      </c>
      <c r="P53" s="444">
        <v>13.552</v>
      </c>
      <c r="Q53" s="444">
        <v>0</v>
      </c>
      <c r="R53" s="444">
        <v>1E-3</v>
      </c>
      <c r="S53" s="444">
        <v>6</v>
      </c>
    </row>
    <row r="54" spans="1:19" x14ac:dyDescent="0.3">
      <c r="B54" s="438">
        <v>48</v>
      </c>
      <c r="C54" s="448" t="s">
        <v>1124</v>
      </c>
      <c r="D54" s="447">
        <v>0</v>
      </c>
      <c r="E54" s="447"/>
      <c r="F54" s="447"/>
      <c r="G54" s="447">
        <v>0</v>
      </c>
      <c r="H54" s="447">
        <v>0</v>
      </c>
      <c r="I54" s="447">
        <v>0</v>
      </c>
      <c r="J54" s="447">
        <v>0</v>
      </c>
      <c r="K54" s="447">
        <v>0</v>
      </c>
      <c r="L54" s="444"/>
      <c r="M54" s="444"/>
      <c r="N54" s="444"/>
      <c r="O54" s="444">
        <v>0</v>
      </c>
      <c r="P54" s="444">
        <v>0</v>
      </c>
      <c r="Q54" s="444">
        <v>0</v>
      </c>
      <c r="R54" s="444">
        <v>0</v>
      </c>
      <c r="S54" s="444">
        <v>0</v>
      </c>
    </row>
    <row r="55" spans="1:19" x14ac:dyDescent="0.3">
      <c r="B55" s="438">
        <v>49</v>
      </c>
      <c r="C55" s="448" t="s">
        <v>1125</v>
      </c>
      <c r="D55" s="447">
        <v>37.612000000000002</v>
      </c>
      <c r="E55" s="447"/>
      <c r="F55" s="447"/>
      <c r="G55" s="447">
        <v>1.7789999999999999</v>
      </c>
      <c r="H55" s="447">
        <v>10.404999999999999</v>
      </c>
      <c r="I55" s="447">
        <v>-1.236</v>
      </c>
      <c r="J55" s="447">
        <v>-1.6E-2</v>
      </c>
      <c r="K55" s="447">
        <v>-1.0089999999999999</v>
      </c>
      <c r="L55" s="444">
        <v>4605</v>
      </c>
      <c r="M55" s="444">
        <v>342</v>
      </c>
      <c r="N55" s="444"/>
      <c r="O55" s="444">
        <v>37.551000000000002</v>
      </c>
      <c r="P55" s="444">
        <v>5.8000000000000003E-2</v>
      </c>
      <c r="Q55" s="444">
        <v>0</v>
      </c>
      <c r="R55" s="444">
        <v>3.0000000000000001E-3</v>
      </c>
      <c r="S55" s="444">
        <v>4</v>
      </c>
    </row>
    <row r="56" spans="1:19" x14ac:dyDescent="0.3">
      <c r="B56" s="438">
        <v>50</v>
      </c>
      <c r="C56" s="448" t="s">
        <v>1126</v>
      </c>
      <c r="D56" s="447">
        <v>0</v>
      </c>
      <c r="E56" s="447"/>
      <c r="F56" s="447"/>
      <c r="G56" s="447">
        <v>0</v>
      </c>
      <c r="H56" s="447">
        <v>0</v>
      </c>
      <c r="I56" s="447">
        <v>0</v>
      </c>
      <c r="J56" s="447">
        <v>0</v>
      </c>
      <c r="K56" s="447">
        <v>0</v>
      </c>
      <c r="L56" s="444"/>
      <c r="M56" s="444"/>
      <c r="N56" s="444"/>
      <c r="O56" s="444">
        <v>0</v>
      </c>
      <c r="P56" s="444">
        <v>0</v>
      </c>
      <c r="Q56" s="444">
        <v>0</v>
      </c>
      <c r="R56" s="444">
        <v>0</v>
      </c>
      <c r="S56" s="444">
        <v>0</v>
      </c>
    </row>
    <row r="57" spans="1:19" s="431" customFormat="1" x14ac:dyDescent="0.3">
      <c r="B57" s="438">
        <v>51</v>
      </c>
      <c r="C57" s="449" t="s">
        <v>1127</v>
      </c>
      <c r="D57" s="443">
        <v>81.698999999999998</v>
      </c>
      <c r="E57" s="443"/>
      <c r="F57" s="443"/>
      <c r="G57" s="443">
        <v>29.457000000000001</v>
      </c>
      <c r="H57" s="443">
        <v>0.21299999999999999</v>
      </c>
      <c r="I57" s="443">
        <v>-0.38900000000000001</v>
      </c>
      <c r="J57" s="443">
        <v>-0.28599999999999998</v>
      </c>
      <c r="K57" s="443">
        <v>-3.3000000000000002E-2</v>
      </c>
      <c r="L57" s="444">
        <v>5087</v>
      </c>
      <c r="M57" s="444">
        <v>2797</v>
      </c>
      <c r="N57" s="444">
        <v>1.86</v>
      </c>
      <c r="O57" s="475">
        <v>66.619</v>
      </c>
      <c r="P57" s="475">
        <v>15.079000000000001</v>
      </c>
      <c r="Q57" s="444">
        <v>0</v>
      </c>
      <c r="R57" s="444">
        <v>1E-3</v>
      </c>
      <c r="S57" s="444">
        <v>3</v>
      </c>
    </row>
    <row r="58" spans="1:19" x14ac:dyDescent="0.3">
      <c r="A58" s="41"/>
      <c r="B58" s="438">
        <v>52</v>
      </c>
      <c r="C58" s="442" t="s">
        <v>1128</v>
      </c>
      <c r="D58" s="443">
        <v>614.57399999999996</v>
      </c>
      <c r="E58" s="443"/>
      <c r="F58" s="443"/>
      <c r="G58" s="443">
        <v>75.364999999999995</v>
      </c>
      <c r="H58" s="443">
        <v>11.467000000000001</v>
      </c>
      <c r="I58" s="443">
        <v>-5.5590000000000002</v>
      </c>
      <c r="J58" s="443">
        <v>-0.45100000000000001</v>
      </c>
      <c r="K58" s="443">
        <v>-4.1630000000000003</v>
      </c>
      <c r="L58" s="444">
        <v>16353</v>
      </c>
      <c r="M58" s="444">
        <v>5828</v>
      </c>
      <c r="N58" s="444">
        <v>7.0000000000000007E-2</v>
      </c>
      <c r="O58" s="444">
        <v>551.96699999999998</v>
      </c>
      <c r="P58" s="444">
        <v>20.538</v>
      </c>
      <c r="Q58" s="444">
        <v>42.051000000000002</v>
      </c>
      <c r="R58" s="444">
        <v>1.7999999999999999E-2</v>
      </c>
      <c r="S58" s="444">
        <v>4</v>
      </c>
    </row>
    <row r="59" spans="1:19" s="431" customFormat="1" x14ac:dyDescent="0.3">
      <c r="A59" s="41"/>
      <c r="B59" s="438">
        <v>53</v>
      </c>
      <c r="C59" s="450" t="s">
        <v>1129</v>
      </c>
      <c r="D59" s="420">
        <v>357.959</v>
      </c>
      <c r="E59" s="420">
        <v>0</v>
      </c>
      <c r="F59" s="420"/>
      <c r="G59" s="420">
        <v>16.103999999999999</v>
      </c>
      <c r="H59" s="420">
        <v>6.8289999999999997</v>
      </c>
      <c r="I59" s="420">
        <v>-4.0599999999999996</v>
      </c>
      <c r="J59" s="420">
        <v>-0.22</v>
      </c>
      <c r="K59" s="420">
        <v>-1.496</v>
      </c>
      <c r="L59" s="476"/>
      <c r="M59" s="476"/>
      <c r="N59" s="477"/>
      <c r="O59" s="441">
        <v>265.16699999999997</v>
      </c>
      <c r="P59" s="441">
        <v>57.875999999999998</v>
      </c>
      <c r="Q59" s="441">
        <v>34.502000000000002</v>
      </c>
      <c r="R59" s="441">
        <v>0.41399999999999998</v>
      </c>
      <c r="S59" s="441">
        <v>5</v>
      </c>
    </row>
    <row r="60" spans="1:19" s="431" customFormat="1" x14ac:dyDescent="0.3">
      <c r="B60" s="438">
        <v>54</v>
      </c>
      <c r="C60" s="449" t="s">
        <v>1130</v>
      </c>
      <c r="D60" s="443">
        <v>64.600999999999999</v>
      </c>
      <c r="E60" s="443"/>
      <c r="F60" s="443"/>
      <c r="G60" s="443">
        <v>4.633</v>
      </c>
      <c r="H60" s="443">
        <v>0</v>
      </c>
      <c r="I60" s="443">
        <v>-0.10199999999999999</v>
      </c>
      <c r="J60" s="443">
        <v>-2.5999999999999999E-2</v>
      </c>
      <c r="K60" s="443">
        <v>0</v>
      </c>
      <c r="L60" s="478"/>
      <c r="M60" s="478"/>
      <c r="N60" s="478"/>
      <c r="O60" s="444">
        <v>19.106000000000002</v>
      </c>
      <c r="P60" s="444">
        <v>45.476999999999997</v>
      </c>
      <c r="Q60" s="444">
        <v>0</v>
      </c>
      <c r="R60" s="444">
        <v>1.7999999999999999E-2</v>
      </c>
      <c r="S60" s="444">
        <v>5</v>
      </c>
    </row>
    <row r="61" spans="1:19" s="431" customFormat="1" x14ac:dyDescent="0.3">
      <c r="B61" s="438">
        <v>55</v>
      </c>
      <c r="C61" s="451" t="s">
        <v>1131</v>
      </c>
      <c r="D61" s="443">
        <v>293.358</v>
      </c>
      <c r="E61" s="443"/>
      <c r="F61" s="443"/>
      <c r="G61" s="443">
        <v>11.471</v>
      </c>
      <c r="H61" s="443">
        <v>6.8289999999999997</v>
      </c>
      <c r="I61" s="443">
        <v>-3.9580000000000002</v>
      </c>
      <c r="J61" s="443">
        <v>-0.19400000000000001</v>
      </c>
      <c r="K61" s="443">
        <v>-1.496</v>
      </c>
      <c r="L61" s="479"/>
      <c r="M61" s="479"/>
      <c r="N61" s="479"/>
      <c r="O61" s="444">
        <v>246.06100000000001</v>
      </c>
      <c r="P61" s="444">
        <v>12.398999999999999</v>
      </c>
      <c r="Q61" s="444">
        <v>34.502000000000002</v>
      </c>
      <c r="R61" s="444">
        <v>0.39600000000000002</v>
      </c>
      <c r="S61" s="444">
        <v>6</v>
      </c>
    </row>
    <row r="62" spans="1:19" x14ac:dyDescent="0.3">
      <c r="B62" s="438">
        <v>56</v>
      </c>
      <c r="C62" s="452" t="s">
        <v>916</v>
      </c>
      <c r="D62" s="304">
        <v>2132.8879999999999</v>
      </c>
      <c r="E62" s="304">
        <v>42.366</v>
      </c>
      <c r="F62" s="304"/>
      <c r="G62" s="304">
        <v>227.09800000000001</v>
      </c>
      <c r="H62" s="304">
        <v>53.764000000000003</v>
      </c>
      <c r="I62" s="304">
        <v>-29.472000000000001</v>
      </c>
      <c r="J62" s="304">
        <v>-3.762</v>
      </c>
      <c r="K62" s="304">
        <v>-12.353</v>
      </c>
      <c r="L62" s="444">
        <v>368126</v>
      </c>
      <c r="M62" s="444">
        <v>196005</v>
      </c>
      <c r="N62" s="444">
        <v>3.58</v>
      </c>
      <c r="O62" s="444">
        <v>1857.04</v>
      </c>
      <c r="P62" s="444">
        <v>162.511</v>
      </c>
      <c r="Q62" s="444">
        <v>112.84399999999999</v>
      </c>
      <c r="R62" s="444">
        <v>0.49299999999999999</v>
      </c>
      <c r="S62" s="444">
        <v>4</v>
      </c>
    </row>
    <row r="63" spans="1:19" x14ac:dyDescent="0.3">
      <c r="C63" s="432" t="s">
        <v>1132</v>
      </c>
      <c r="D63" s="433"/>
      <c r="E63" s="433"/>
      <c r="F63" s="433"/>
      <c r="G63" s="433"/>
      <c r="H63" s="433"/>
      <c r="I63" s="433"/>
      <c r="J63" s="433"/>
      <c r="K63" s="433"/>
    </row>
    <row r="64" spans="1:19" x14ac:dyDescent="0.3">
      <c r="C64" s="430"/>
      <c r="D64" s="430"/>
      <c r="E64" s="430"/>
      <c r="F64" s="430"/>
      <c r="G64" s="430"/>
      <c r="H64" s="430"/>
      <c r="I64" s="430"/>
      <c r="J64" s="430"/>
      <c r="K64" s="430"/>
    </row>
    <row r="65" spans="3:3" x14ac:dyDescent="0.3">
      <c r="C65" s="427" t="s">
        <v>1272</v>
      </c>
    </row>
  </sheetData>
  <mergeCells count="9">
    <mergeCell ref="Q5:Q6"/>
    <mergeCell ref="R5:R6"/>
    <mergeCell ref="S5:S6"/>
    <mergeCell ref="D5:H5"/>
    <mergeCell ref="I5:K5"/>
    <mergeCell ref="L5:M5"/>
    <mergeCell ref="N5:N6"/>
    <mergeCell ref="O5:O6"/>
    <mergeCell ref="P5:P6"/>
  </mergeCells>
  <hyperlinks>
    <hyperlink ref="B2" location="Summary!B51" display="Template 1: Banking book- Indicators of potential climate Change transition risk: Credit quality of exposures by sector, emissions and residual maturity" xr:uid="{CC76F07A-C48A-4F95-AFC4-080269E93289}"/>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F329D-D347-403E-A5E8-385DBD2E3B27}">
  <sheetPr>
    <tabColor rgb="FF575783"/>
  </sheetPr>
  <dimension ref="B1:X18"/>
  <sheetViews>
    <sheetView workbookViewId="0">
      <selection activeCell="B2" sqref="B2"/>
    </sheetView>
  </sheetViews>
  <sheetFormatPr defaultColWidth="8.6640625" defaultRowHeight="14.4" x14ac:dyDescent="0.3"/>
  <cols>
    <col min="1" max="1" width="3.88671875" style="21" customWidth="1"/>
    <col min="2" max="2" width="7.109375" style="21" customWidth="1"/>
    <col min="3" max="3" width="84.44140625" style="21" bestFit="1" customWidth="1"/>
    <col min="4" max="5" width="8.6640625" style="21"/>
    <col min="6" max="6" width="9.5546875" style="21" customWidth="1"/>
    <col min="7" max="8" width="8.6640625" style="21"/>
    <col min="9" max="9" width="10.44140625" style="21" customWidth="1"/>
    <col min="10" max="18" width="8.6640625" style="21"/>
    <col min="19" max="19" width="35.88671875" style="21" customWidth="1"/>
    <col min="20" max="16384" width="8.6640625" style="21"/>
  </cols>
  <sheetData>
    <row r="1" spans="2:24" s="427" customFormat="1" ht="13.8" x14ac:dyDescent="0.3">
      <c r="D1" s="430"/>
      <c r="E1" s="430"/>
    </row>
    <row r="2" spans="2:24" s="427" customFormat="1" ht="21" x14ac:dyDescent="0.4">
      <c r="B2" s="98" t="s">
        <v>1148</v>
      </c>
      <c r="C2" s="429"/>
      <c r="D2" s="430"/>
      <c r="E2" s="430"/>
      <c r="F2" s="430"/>
      <c r="G2" s="430"/>
      <c r="H2" s="430"/>
      <c r="I2" s="430"/>
      <c r="J2" s="430"/>
      <c r="K2" s="430"/>
      <c r="L2" s="430"/>
      <c r="M2" s="430"/>
      <c r="N2" s="430"/>
      <c r="O2" s="430"/>
      <c r="P2" s="430"/>
      <c r="Q2" s="430"/>
      <c r="R2" s="430"/>
      <c r="S2" s="430"/>
      <c r="T2" s="430"/>
      <c r="U2" s="430"/>
      <c r="V2" s="430"/>
      <c r="W2" s="430"/>
    </row>
    <row r="3" spans="2:24" s="427" customFormat="1" x14ac:dyDescent="0.3">
      <c r="B3" s="453"/>
      <c r="C3" s="429"/>
      <c r="D3" s="430"/>
      <c r="E3" s="430"/>
      <c r="F3" s="430"/>
      <c r="G3" s="430"/>
      <c r="H3" s="430"/>
      <c r="I3" s="430"/>
      <c r="J3" s="430"/>
      <c r="K3" s="430"/>
      <c r="L3" s="430"/>
      <c r="M3" s="430"/>
      <c r="N3" s="430"/>
      <c r="O3" s="430"/>
      <c r="P3" s="430"/>
      <c r="Q3" s="430"/>
      <c r="R3" s="430"/>
      <c r="S3" s="430"/>
      <c r="T3" s="430"/>
      <c r="U3" s="430"/>
      <c r="V3" s="430"/>
      <c r="W3" s="430"/>
    </row>
    <row r="4" spans="2:24" s="427" customFormat="1" x14ac:dyDescent="0.3">
      <c r="C4" s="421"/>
      <c r="D4" s="429"/>
      <c r="E4" s="430"/>
      <c r="F4" s="430"/>
      <c r="G4" s="430"/>
      <c r="H4" s="430"/>
      <c r="I4" s="430"/>
      <c r="J4" s="430"/>
      <c r="K4" s="430"/>
      <c r="L4" s="430"/>
      <c r="M4" s="430"/>
      <c r="N4" s="430"/>
      <c r="O4" s="430"/>
      <c r="P4" s="430"/>
      <c r="Q4" s="430"/>
      <c r="R4" s="430"/>
      <c r="S4" s="430"/>
      <c r="T4" s="430"/>
      <c r="U4" s="430"/>
      <c r="V4" s="430"/>
      <c r="W4" s="430"/>
      <c r="X4" s="430"/>
    </row>
    <row r="5" spans="2:24" s="427" customFormat="1" ht="13.8" x14ac:dyDescent="0.3">
      <c r="B5" s="46"/>
      <c r="C5" s="46"/>
      <c r="D5" s="435" t="s">
        <v>21</v>
      </c>
      <c r="E5" s="435" t="s">
        <v>23</v>
      </c>
      <c r="F5" s="435" t="s">
        <v>24</v>
      </c>
      <c r="G5" s="435" t="s">
        <v>25</v>
      </c>
      <c r="H5" s="435" t="s">
        <v>26</v>
      </c>
      <c r="I5" s="435" t="s">
        <v>27</v>
      </c>
      <c r="J5" s="435" t="s">
        <v>180</v>
      </c>
      <c r="K5" s="435" t="s">
        <v>181</v>
      </c>
      <c r="L5" s="435" t="s">
        <v>202</v>
      </c>
      <c r="M5" s="435" t="s">
        <v>203</v>
      </c>
      <c r="N5" s="435" t="s">
        <v>204</v>
      </c>
      <c r="O5" s="435" t="s">
        <v>205</v>
      </c>
      <c r="P5" s="435" t="s">
        <v>214</v>
      </c>
      <c r="Q5" s="435" t="s">
        <v>215</v>
      </c>
      <c r="R5" s="435" t="s">
        <v>216</v>
      </c>
      <c r="S5" s="435" t="s">
        <v>239</v>
      </c>
    </row>
    <row r="6" spans="2:24" s="427" customFormat="1" ht="13.8" x14ac:dyDescent="0.3">
      <c r="B6" s="46"/>
      <c r="C6" s="85"/>
      <c r="D6" s="570" t="s">
        <v>1156</v>
      </c>
      <c r="E6" s="570"/>
      <c r="F6" s="570"/>
      <c r="G6" s="570"/>
      <c r="H6" s="570"/>
      <c r="I6" s="570"/>
      <c r="J6" s="570"/>
      <c r="K6" s="570"/>
      <c r="L6" s="570"/>
      <c r="M6" s="570"/>
      <c r="N6" s="570"/>
      <c r="O6" s="570"/>
      <c r="P6" s="570"/>
      <c r="Q6" s="570"/>
      <c r="R6" s="570"/>
      <c r="S6" s="570"/>
      <c r="T6" s="454"/>
    </row>
    <row r="7" spans="2:24" s="427" customFormat="1" ht="13.8" x14ac:dyDescent="0.3">
      <c r="B7" s="46"/>
      <c r="C7" s="85" t="s">
        <v>1149</v>
      </c>
      <c r="D7" s="455"/>
      <c r="E7" s="570" t="s">
        <v>1157</v>
      </c>
      <c r="F7" s="570"/>
      <c r="G7" s="570"/>
      <c r="H7" s="570"/>
      <c r="I7" s="570"/>
      <c r="J7" s="570"/>
      <c r="K7" s="570" t="s">
        <v>1162</v>
      </c>
      <c r="L7" s="570"/>
      <c r="M7" s="570"/>
      <c r="N7" s="570"/>
      <c r="O7" s="570"/>
      <c r="P7" s="570"/>
      <c r="Q7" s="570"/>
      <c r="R7" s="571" t="s">
        <v>1163</v>
      </c>
      <c r="S7" s="571"/>
      <c r="T7" s="454"/>
    </row>
    <row r="8" spans="2:24" s="427" customFormat="1" ht="27.6" x14ac:dyDescent="0.3">
      <c r="B8" s="46"/>
      <c r="C8" s="85"/>
      <c r="D8" s="455"/>
      <c r="E8" s="455" t="s">
        <v>266</v>
      </c>
      <c r="F8" s="455" t="s">
        <v>1158</v>
      </c>
      <c r="G8" s="455" t="s">
        <v>1159</v>
      </c>
      <c r="H8" s="455" t="s">
        <v>1160</v>
      </c>
      <c r="I8" s="455" t="s">
        <v>1161</v>
      </c>
      <c r="J8" s="455" t="s">
        <v>267</v>
      </c>
      <c r="K8" s="455" t="s">
        <v>268</v>
      </c>
      <c r="L8" s="455" t="s">
        <v>269</v>
      </c>
      <c r="M8" s="455" t="s">
        <v>270</v>
      </c>
      <c r="N8" s="455" t="s">
        <v>271</v>
      </c>
      <c r="O8" s="455" t="s">
        <v>272</v>
      </c>
      <c r="P8" s="455" t="s">
        <v>273</v>
      </c>
      <c r="Q8" s="455" t="s">
        <v>274</v>
      </c>
      <c r="R8" s="456"/>
      <c r="S8" s="457" t="s">
        <v>1164</v>
      </c>
      <c r="T8" s="454"/>
    </row>
    <row r="9" spans="2:24" s="427" customFormat="1" ht="13.8" x14ac:dyDescent="0.3">
      <c r="B9" s="438">
        <v>1</v>
      </c>
      <c r="C9" s="177" t="s">
        <v>1150</v>
      </c>
      <c r="D9" s="458">
        <v>1631.335</v>
      </c>
      <c r="E9" s="458">
        <v>543.93799999999999</v>
      </c>
      <c r="F9" s="458">
        <v>53.760000000000005</v>
      </c>
      <c r="G9" s="458">
        <v>29.003999999999998</v>
      </c>
      <c r="H9" s="458">
        <v>14.681999999999999</v>
      </c>
      <c r="I9" s="458">
        <v>4.7629999999999999</v>
      </c>
      <c r="J9" s="458">
        <v>4.875</v>
      </c>
      <c r="K9" s="458">
        <v>255.589</v>
      </c>
      <c r="L9" s="458">
        <v>184.029</v>
      </c>
      <c r="M9" s="458">
        <v>57.929000000000002</v>
      </c>
      <c r="N9" s="458">
        <v>64.740000000000009</v>
      </c>
      <c r="O9" s="458">
        <v>22.956000000000003</v>
      </c>
      <c r="P9" s="458">
        <v>44.475999999999999</v>
      </c>
      <c r="Q9" s="458">
        <v>21.303000000000001</v>
      </c>
      <c r="R9" s="458">
        <v>980.31299999999999</v>
      </c>
      <c r="S9" s="458">
        <v>0</v>
      </c>
      <c r="T9" s="454"/>
    </row>
    <row r="10" spans="2:24" s="427" customFormat="1" ht="13.8" x14ac:dyDescent="0.3">
      <c r="B10" s="438">
        <v>2</v>
      </c>
      <c r="C10" s="459" t="s">
        <v>1151</v>
      </c>
      <c r="D10" s="458">
        <v>1370.414</v>
      </c>
      <c r="E10" s="458">
        <v>470.839</v>
      </c>
      <c r="F10" s="458">
        <v>38.639000000000003</v>
      </c>
      <c r="G10" s="458">
        <v>25.13</v>
      </c>
      <c r="H10" s="458">
        <v>12.170999999999999</v>
      </c>
      <c r="I10" s="458">
        <v>1.6879999999999999</v>
      </c>
      <c r="J10" s="458">
        <v>4.7320000000000002</v>
      </c>
      <c r="K10" s="458">
        <v>243.37799999999999</v>
      </c>
      <c r="L10" s="458">
        <v>131.715</v>
      </c>
      <c r="M10" s="458">
        <v>55.587000000000003</v>
      </c>
      <c r="N10" s="458">
        <v>54.356000000000002</v>
      </c>
      <c r="O10" s="458">
        <v>17.937000000000001</v>
      </c>
      <c r="P10" s="458">
        <v>37.124000000000002</v>
      </c>
      <c r="Q10" s="458">
        <v>13.102</v>
      </c>
      <c r="R10" s="458">
        <v>817.21500000000003</v>
      </c>
      <c r="S10" s="458">
        <v>0</v>
      </c>
      <c r="T10" s="454"/>
    </row>
    <row r="11" spans="2:24" s="427" customFormat="1" ht="13.8" x14ac:dyDescent="0.3">
      <c r="B11" s="438">
        <v>3</v>
      </c>
      <c r="C11" s="459" t="s">
        <v>1152</v>
      </c>
      <c r="D11" s="458">
        <v>260.92099999999999</v>
      </c>
      <c r="E11" s="458">
        <v>73.099000000000004</v>
      </c>
      <c r="F11" s="458">
        <v>15.121</v>
      </c>
      <c r="G11" s="458">
        <v>3.8740000000000001</v>
      </c>
      <c r="H11" s="458">
        <v>2.5110000000000001</v>
      </c>
      <c r="I11" s="458">
        <v>3.0750000000000002</v>
      </c>
      <c r="J11" s="458">
        <v>0.14299999999999999</v>
      </c>
      <c r="K11" s="458">
        <v>12.211</v>
      </c>
      <c r="L11" s="458">
        <v>52.314</v>
      </c>
      <c r="M11" s="458">
        <v>2.3420000000000001</v>
      </c>
      <c r="N11" s="458">
        <v>10.384</v>
      </c>
      <c r="O11" s="458">
        <v>5.0190000000000001</v>
      </c>
      <c r="P11" s="458">
        <v>7.3520000000000003</v>
      </c>
      <c r="Q11" s="458">
        <v>8.2010000000000005</v>
      </c>
      <c r="R11" s="458">
        <v>163.09799999999998</v>
      </c>
      <c r="S11" s="458">
        <v>0</v>
      </c>
      <c r="T11" s="454"/>
    </row>
    <row r="12" spans="2:24" s="427" customFormat="1" ht="13.8" x14ac:dyDescent="0.3">
      <c r="B12" s="438">
        <v>4</v>
      </c>
      <c r="C12" s="480" t="s">
        <v>1153</v>
      </c>
      <c r="D12" s="458">
        <v>0</v>
      </c>
      <c r="E12" s="458">
        <v>0</v>
      </c>
      <c r="F12" s="458">
        <v>0</v>
      </c>
      <c r="G12" s="458">
        <v>0</v>
      </c>
      <c r="H12" s="458">
        <v>0</v>
      </c>
      <c r="I12" s="458">
        <v>0</v>
      </c>
      <c r="J12" s="458">
        <v>0</v>
      </c>
      <c r="K12" s="458">
        <v>0</v>
      </c>
      <c r="L12" s="458">
        <v>0</v>
      </c>
      <c r="M12" s="458">
        <v>0</v>
      </c>
      <c r="N12" s="458">
        <v>0</v>
      </c>
      <c r="O12" s="458">
        <v>0</v>
      </c>
      <c r="P12" s="458">
        <v>0</v>
      </c>
      <c r="Q12" s="458">
        <v>0</v>
      </c>
      <c r="R12" s="458">
        <v>0</v>
      </c>
      <c r="S12" s="458">
        <v>0</v>
      </c>
      <c r="T12" s="454"/>
    </row>
    <row r="13" spans="2:24" s="427" customFormat="1" ht="13.8" x14ac:dyDescent="0.3">
      <c r="B13" s="438">
        <v>5</v>
      </c>
      <c r="C13" s="480" t="s">
        <v>1154</v>
      </c>
      <c r="D13" s="458">
        <v>0</v>
      </c>
      <c r="E13" s="458">
        <v>0</v>
      </c>
      <c r="F13" s="458">
        <v>0</v>
      </c>
      <c r="G13" s="458">
        <v>0</v>
      </c>
      <c r="H13" s="458">
        <v>0</v>
      </c>
      <c r="I13" s="458">
        <v>0</v>
      </c>
      <c r="J13" s="458">
        <v>0</v>
      </c>
      <c r="K13" s="460">
        <v>0</v>
      </c>
      <c r="L13" s="460">
        <v>0</v>
      </c>
      <c r="M13" s="460">
        <v>0</v>
      </c>
      <c r="N13" s="460">
        <v>0</v>
      </c>
      <c r="O13" s="460">
        <v>0</v>
      </c>
      <c r="P13" s="460">
        <v>0</v>
      </c>
      <c r="Q13" s="460">
        <v>0</v>
      </c>
      <c r="R13" s="458">
        <v>0</v>
      </c>
      <c r="S13" s="458">
        <v>0</v>
      </c>
      <c r="T13" s="454"/>
    </row>
    <row r="14" spans="2:24" s="427" customFormat="1" ht="13.8" x14ac:dyDescent="0.3">
      <c r="B14" s="438">
        <v>6</v>
      </c>
      <c r="C14" s="177" t="s">
        <v>1155</v>
      </c>
      <c r="D14" s="458">
        <v>0</v>
      </c>
      <c r="E14" s="458">
        <v>0</v>
      </c>
      <c r="F14" s="458">
        <v>0</v>
      </c>
      <c r="G14" s="458">
        <v>0</v>
      </c>
      <c r="H14" s="458">
        <v>0</v>
      </c>
      <c r="I14" s="458">
        <v>0</v>
      </c>
      <c r="J14" s="458">
        <v>0</v>
      </c>
      <c r="K14" s="458">
        <v>0</v>
      </c>
      <c r="L14" s="458">
        <v>0</v>
      </c>
      <c r="M14" s="458">
        <v>0</v>
      </c>
      <c r="N14" s="458">
        <v>0</v>
      </c>
      <c r="O14" s="458">
        <v>0</v>
      </c>
      <c r="P14" s="458">
        <v>0</v>
      </c>
      <c r="Q14" s="458">
        <v>0</v>
      </c>
      <c r="R14" s="458">
        <v>0</v>
      </c>
      <c r="S14" s="458">
        <v>0</v>
      </c>
    </row>
    <row r="15" spans="2:24" x14ac:dyDescent="0.3">
      <c r="B15" s="438">
        <v>7</v>
      </c>
      <c r="C15" s="459" t="s">
        <v>1151</v>
      </c>
      <c r="D15" s="458">
        <v>0</v>
      </c>
      <c r="E15" s="458">
        <v>0</v>
      </c>
      <c r="F15" s="458">
        <v>0</v>
      </c>
      <c r="G15" s="458">
        <v>0</v>
      </c>
      <c r="H15" s="458">
        <v>0</v>
      </c>
      <c r="I15" s="458">
        <v>0</v>
      </c>
      <c r="J15" s="458">
        <v>0</v>
      </c>
      <c r="K15" s="458">
        <v>0</v>
      </c>
      <c r="L15" s="458">
        <v>0</v>
      </c>
      <c r="M15" s="458">
        <v>0</v>
      </c>
      <c r="N15" s="458">
        <v>0</v>
      </c>
      <c r="O15" s="458">
        <v>0</v>
      </c>
      <c r="P15" s="458">
        <v>0</v>
      </c>
      <c r="Q15" s="458">
        <v>0</v>
      </c>
      <c r="R15" s="458">
        <v>0</v>
      </c>
      <c r="S15" s="458">
        <v>0</v>
      </c>
    </row>
    <row r="16" spans="2:24" x14ac:dyDescent="0.3">
      <c r="B16" s="438">
        <v>8</v>
      </c>
      <c r="C16" s="459" t="s">
        <v>1152</v>
      </c>
      <c r="D16" s="458">
        <v>0</v>
      </c>
      <c r="E16" s="458">
        <v>0</v>
      </c>
      <c r="F16" s="458">
        <v>0</v>
      </c>
      <c r="G16" s="458">
        <v>0</v>
      </c>
      <c r="H16" s="458">
        <v>0</v>
      </c>
      <c r="I16" s="458">
        <v>0</v>
      </c>
      <c r="J16" s="458">
        <v>0</v>
      </c>
      <c r="K16" s="458">
        <v>0</v>
      </c>
      <c r="L16" s="458">
        <v>0</v>
      </c>
      <c r="M16" s="458">
        <v>0</v>
      </c>
      <c r="N16" s="458">
        <v>0</v>
      </c>
      <c r="O16" s="458">
        <v>0</v>
      </c>
      <c r="P16" s="458">
        <v>0</v>
      </c>
      <c r="Q16" s="458">
        <v>0</v>
      </c>
      <c r="R16" s="458">
        <v>0</v>
      </c>
      <c r="S16" s="458">
        <v>0</v>
      </c>
    </row>
    <row r="17" spans="2:20" s="427" customFormat="1" ht="13.8" x14ac:dyDescent="0.3">
      <c r="B17" s="438">
        <v>9</v>
      </c>
      <c r="C17" s="480" t="s">
        <v>1153</v>
      </c>
      <c r="D17" s="458">
        <v>0</v>
      </c>
      <c r="E17" s="458">
        <v>0</v>
      </c>
      <c r="F17" s="458">
        <v>0</v>
      </c>
      <c r="G17" s="458">
        <v>0</v>
      </c>
      <c r="H17" s="458">
        <v>0</v>
      </c>
      <c r="I17" s="458">
        <v>0</v>
      </c>
      <c r="J17" s="458">
        <v>0</v>
      </c>
      <c r="K17" s="458">
        <v>0</v>
      </c>
      <c r="L17" s="458">
        <v>0</v>
      </c>
      <c r="M17" s="458">
        <v>0</v>
      </c>
      <c r="N17" s="458">
        <v>0</v>
      </c>
      <c r="O17" s="458">
        <v>0</v>
      </c>
      <c r="P17" s="458">
        <v>0</v>
      </c>
      <c r="Q17" s="458">
        <v>0</v>
      </c>
      <c r="R17" s="458">
        <v>0</v>
      </c>
      <c r="S17" s="458">
        <v>0</v>
      </c>
      <c r="T17" s="454"/>
    </row>
    <row r="18" spans="2:20" s="427" customFormat="1" ht="13.8" x14ac:dyDescent="0.3">
      <c r="B18" s="438">
        <v>10</v>
      </c>
      <c r="C18" s="480" t="s">
        <v>1154</v>
      </c>
      <c r="D18" s="458">
        <v>0</v>
      </c>
      <c r="E18" s="458">
        <v>0</v>
      </c>
      <c r="F18" s="458">
        <v>0</v>
      </c>
      <c r="G18" s="458">
        <v>0</v>
      </c>
      <c r="H18" s="458">
        <v>0</v>
      </c>
      <c r="I18" s="458">
        <v>0</v>
      </c>
      <c r="J18" s="458">
        <v>0</v>
      </c>
      <c r="K18" s="460">
        <v>0</v>
      </c>
      <c r="L18" s="460">
        <v>0</v>
      </c>
      <c r="M18" s="460">
        <v>0</v>
      </c>
      <c r="N18" s="460">
        <v>0</v>
      </c>
      <c r="O18" s="460">
        <v>0</v>
      </c>
      <c r="P18" s="460">
        <v>0</v>
      </c>
      <c r="Q18" s="460">
        <v>0</v>
      </c>
      <c r="R18" s="458">
        <v>0</v>
      </c>
      <c r="S18" s="458">
        <v>0</v>
      </c>
      <c r="T18" s="454"/>
    </row>
  </sheetData>
  <mergeCells count="4">
    <mergeCell ref="D6:S6"/>
    <mergeCell ref="E7:J7"/>
    <mergeCell ref="K7:Q7"/>
    <mergeCell ref="R7:S7"/>
  </mergeCells>
  <hyperlinks>
    <hyperlink ref="B2" location="Summary!B52" display="Template 2: Banking book - Indicators of potential climate change transition risk: Loans collateralised by immovable property - Energy efficiency of the collateral" xr:uid="{77B307C5-DA12-4269-8812-67A3F6BE4A5D}"/>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D6C60-E948-447E-B35E-7CFA399D0B43}">
  <sheetPr>
    <tabColor rgb="FF575783"/>
  </sheetPr>
  <dimension ref="B2:J116"/>
  <sheetViews>
    <sheetView workbookViewId="0">
      <selection activeCell="B2" sqref="B2"/>
    </sheetView>
  </sheetViews>
  <sheetFormatPr defaultColWidth="22.44140625" defaultRowHeight="14.4" x14ac:dyDescent="0.3"/>
  <cols>
    <col min="1" max="1" width="8" style="21" customWidth="1"/>
    <col min="2" max="2" width="5.88671875" style="21" customWidth="1"/>
    <col min="3" max="3" width="41.33203125" style="21" customWidth="1"/>
    <col min="4" max="4" width="24.5546875" style="21" bestFit="1" customWidth="1"/>
    <col min="5" max="5" width="29.44140625" style="21" customWidth="1"/>
    <col min="6" max="6" width="26.5546875" style="21" customWidth="1"/>
    <col min="7" max="7" width="22.44140625" style="21"/>
    <col min="8" max="8" width="32.44140625" style="21" customWidth="1"/>
    <col min="9" max="10" width="26.44140625" style="21" customWidth="1"/>
    <col min="11" max="16384" width="22.44140625" style="21"/>
  </cols>
  <sheetData>
    <row r="2" spans="2:10" s="41" customFormat="1" ht="21" x14ac:dyDescent="0.4">
      <c r="B2" s="422" t="s">
        <v>1165</v>
      </c>
      <c r="C2" s="423"/>
    </row>
    <row r="3" spans="2:10" s="41" customFormat="1" x14ac:dyDescent="0.3">
      <c r="C3" s="421"/>
      <c r="D3" s="423"/>
    </row>
    <row r="4" spans="2:10" s="41" customFormat="1" x14ac:dyDescent="0.3">
      <c r="C4" s="421"/>
      <c r="D4" s="423"/>
    </row>
    <row r="5" spans="2:10" s="41" customFormat="1" ht="13.8" x14ac:dyDescent="0.3">
      <c r="B5" s="46"/>
      <c r="C5" s="435" t="s">
        <v>21</v>
      </c>
      <c r="D5" s="435" t="s">
        <v>23</v>
      </c>
      <c r="E5" s="435" t="s">
        <v>24</v>
      </c>
      <c r="F5" s="435" t="s">
        <v>25</v>
      </c>
      <c r="G5" s="435" t="s">
        <v>26</v>
      </c>
      <c r="H5" s="435" t="s">
        <v>27</v>
      </c>
      <c r="I5" s="435" t="s">
        <v>180</v>
      </c>
    </row>
    <row r="6" spans="2:10" s="41" customFormat="1" ht="27.6" x14ac:dyDescent="0.3">
      <c r="B6" s="46"/>
      <c r="C6" s="455" t="s">
        <v>1166</v>
      </c>
      <c r="D6" s="455" t="s">
        <v>1176</v>
      </c>
      <c r="E6" s="455" t="s">
        <v>1177</v>
      </c>
      <c r="F6" s="455" t="s">
        <v>1178</v>
      </c>
      <c r="G6" s="455" t="s">
        <v>1179</v>
      </c>
      <c r="H6" s="455" t="s">
        <v>1180</v>
      </c>
      <c r="I6" s="455" t="s">
        <v>1181</v>
      </c>
    </row>
    <row r="7" spans="2:10" s="41" customFormat="1" ht="41.4" x14ac:dyDescent="0.3">
      <c r="B7" s="466">
        <v>1</v>
      </c>
      <c r="C7" s="467" t="s">
        <v>1167</v>
      </c>
      <c r="D7" s="467" t="s">
        <v>1273</v>
      </c>
      <c r="E7" s="468">
        <v>15.685</v>
      </c>
      <c r="F7" s="468" t="s">
        <v>1207</v>
      </c>
      <c r="G7" s="469"/>
      <c r="H7" s="469"/>
      <c r="I7" s="469"/>
    </row>
    <row r="8" spans="2:10" s="41" customFormat="1" ht="41.4" x14ac:dyDescent="0.3">
      <c r="B8" s="466">
        <v>2</v>
      </c>
      <c r="C8" s="467" t="s">
        <v>1175</v>
      </c>
      <c r="D8" s="467" t="s">
        <v>1274</v>
      </c>
      <c r="E8" s="468">
        <v>3.7970000000000002</v>
      </c>
      <c r="F8" s="468" t="s">
        <v>1208</v>
      </c>
      <c r="G8" s="469"/>
      <c r="H8" s="469"/>
      <c r="I8" s="469"/>
    </row>
    <row r="9" spans="2:10" s="41" customFormat="1" ht="41.4" x14ac:dyDescent="0.3">
      <c r="B9" s="466">
        <v>3</v>
      </c>
      <c r="C9" s="467" t="s">
        <v>1175</v>
      </c>
      <c r="D9" s="467" t="s">
        <v>1275</v>
      </c>
      <c r="E9" s="468">
        <v>1.9870000000000001</v>
      </c>
      <c r="F9" s="468" t="s">
        <v>1208</v>
      </c>
      <c r="G9" s="469"/>
      <c r="H9" s="469"/>
      <c r="I9" s="469"/>
    </row>
    <row r="10" spans="2:10" s="41" customFormat="1" ht="48.6" customHeight="1" x14ac:dyDescent="0.3">
      <c r="B10" s="466">
        <v>4</v>
      </c>
      <c r="C10" s="467" t="s">
        <v>1168</v>
      </c>
      <c r="D10" s="467" t="s">
        <v>276</v>
      </c>
      <c r="E10" s="468">
        <v>0.69299999999999995</v>
      </c>
      <c r="F10" s="468" t="s">
        <v>1209</v>
      </c>
      <c r="G10" s="468"/>
      <c r="H10" s="469"/>
      <c r="I10" s="469"/>
    </row>
    <row r="11" spans="2:10" s="41" customFormat="1" ht="27.6" x14ac:dyDescent="0.3">
      <c r="B11" s="466">
        <v>5</v>
      </c>
      <c r="C11" s="470" t="s">
        <v>1169</v>
      </c>
      <c r="D11" s="467" t="s">
        <v>1276</v>
      </c>
      <c r="E11" s="468">
        <v>1E-3</v>
      </c>
      <c r="F11" s="468" t="s">
        <v>277</v>
      </c>
      <c r="G11" s="468"/>
      <c r="H11" s="469"/>
      <c r="I11" s="469"/>
    </row>
    <row r="12" spans="2:10" s="424" customFormat="1" ht="41.4" x14ac:dyDescent="0.3">
      <c r="B12" s="466">
        <v>6</v>
      </c>
      <c r="C12" s="471" t="s">
        <v>1170</v>
      </c>
      <c r="D12" s="467" t="s">
        <v>1277</v>
      </c>
      <c r="E12" s="472">
        <v>15.416</v>
      </c>
      <c r="F12" s="468" t="s">
        <v>1210</v>
      </c>
      <c r="G12" s="468"/>
      <c r="H12" s="469"/>
      <c r="I12" s="469"/>
      <c r="J12" s="41"/>
    </row>
    <row r="13" spans="2:10" s="41" customFormat="1" ht="41.4" x14ac:dyDescent="0.3">
      <c r="B13" s="466">
        <v>7</v>
      </c>
      <c r="C13" s="470" t="s">
        <v>1171</v>
      </c>
      <c r="D13" s="467" t="s">
        <v>1278</v>
      </c>
      <c r="E13" s="482">
        <v>3.1720000000000002</v>
      </c>
      <c r="F13" s="470" t="s">
        <v>277</v>
      </c>
      <c r="G13" s="470"/>
      <c r="H13" s="469"/>
      <c r="I13" s="469"/>
    </row>
    <row r="14" spans="2:10" s="41" customFormat="1" ht="69" x14ac:dyDescent="0.3">
      <c r="B14" s="466">
        <v>8</v>
      </c>
      <c r="C14" s="470" t="s">
        <v>1172</v>
      </c>
      <c r="D14" s="467" t="s">
        <v>1279</v>
      </c>
      <c r="E14" s="483">
        <v>27.872</v>
      </c>
      <c r="F14" s="469" t="s">
        <v>1211</v>
      </c>
      <c r="G14" s="469"/>
      <c r="H14" s="469"/>
      <c r="I14" s="469"/>
    </row>
    <row r="15" spans="2:10" s="41" customFormat="1" ht="13.8" x14ac:dyDescent="0.3">
      <c r="B15" s="466">
        <v>9</v>
      </c>
      <c r="C15" s="470" t="s">
        <v>1173</v>
      </c>
      <c r="D15" s="467" t="s">
        <v>277</v>
      </c>
      <c r="E15" s="483">
        <v>0</v>
      </c>
      <c r="F15" s="469"/>
      <c r="G15" s="469"/>
      <c r="H15" s="469"/>
      <c r="I15" s="469"/>
    </row>
    <row r="16" spans="2:10" s="41" customFormat="1" ht="45" customHeight="1" x14ac:dyDescent="0.3">
      <c r="B16" s="466">
        <v>10</v>
      </c>
      <c r="C16" s="470" t="s">
        <v>1174</v>
      </c>
      <c r="D16" s="481" t="s">
        <v>277</v>
      </c>
      <c r="E16" s="483">
        <v>0</v>
      </c>
      <c r="F16" s="469" t="s">
        <v>277</v>
      </c>
      <c r="G16" s="469"/>
      <c r="H16" s="469"/>
      <c r="I16" s="469"/>
    </row>
    <row r="17" spans="2:9" x14ac:dyDescent="0.3">
      <c r="C17" s="14" t="s">
        <v>1182</v>
      </c>
    </row>
    <row r="18" spans="2:9" x14ac:dyDescent="0.3">
      <c r="C18" s="14"/>
    </row>
    <row r="19" spans="2:9" x14ac:dyDescent="0.3">
      <c r="C19" s="14" t="s">
        <v>1183</v>
      </c>
    </row>
    <row r="20" spans="2:9" x14ac:dyDescent="0.3">
      <c r="C20" s="14" t="s">
        <v>1280</v>
      </c>
    </row>
    <row r="21" spans="2:9" x14ac:dyDescent="0.3">
      <c r="C21" s="14" t="s">
        <v>1281</v>
      </c>
    </row>
    <row r="22" spans="2:9" ht="30" customHeight="1" x14ac:dyDescent="0.3">
      <c r="C22" s="577" t="s">
        <v>1282</v>
      </c>
      <c r="D22" s="577"/>
      <c r="E22" s="577"/>
      <c r="F22" s="577"/>
      <c r="G22" s="577"/>
      <c r="H22" s="577"/>
      <c r="I22" s="577"/>
    </row>
    <row r="23" spans="2:9" x14ac:dyDescent="0.3">
      <c r="C23" s="14" t="s">
        <v>1283</v>
      </c>
    </row>
    <row r="24" spans="2:9" x14ac:dyDescent="0.3">
      <c r="C24" s="14"/>
    </row>
    <row r="25" spans="2:9" x14ac:dyDescent="0.3">
      <c r="C25" s="21" t="s">
        <v>1184</v>
      </c>
    </row>
    <row r="26" spans="2:9" ht="62.25" customHeight="1" x14ac:dyDescent="0.3">
      <c r="C26" s="464" t="s">
        <v>1185</v>
      </c>
      <c r="D26" s="573" t="s">
        <v>1187</v>
      </c>
      <c r="E26" s="573"/>
      <c r="F26" s="574" t="s">
        <v>1190</v>
      </c>
      <c r="G26" s="32"/>
      <c r="H26" s="32"/>
    </row>
    <row r="27" spans="2:9" x14ac:dyDescent="0.3">
      <c r="C27" s="464" t="s">
        <v>1186</v>
      </c>
      <c r="D27" s="465" t="s">
        <v>1188</v>
      </c>
      <c r="E27" s="465" t="s">
        <v>1189</v>
      </c>
      <c r="F27" s="574"/>
      <c r="G27" s="425"/>
      <c r="H27" s="425"/>
    </row>
    <row r="28" spans="2:9" x14ac:dyDescent="0.3">
      <c r="B28" s="426"/>
      <c r="C28" s="461" t="s">
        <v>1170</v>
      </c>
      <c r="D28" s="461" t="s">
        <v>1191</v>
      </c>
      <c r="E28" s="461">
        <v>301</v>
      </c>
      <c r="F28" s="575" t="s">
        <v>1200</v>
      </c>
      <c r="G28" s="426"/>
      <c r="H28" s="426"/>
    </row>
    <row r="29" spans="2:9" x14ac:dyDescent="0.3">
      <c r="B29" s="426"/>
      <c r="C29" s="461" t="s">
        <v>1170</v>
      </c>
      <c r="D29" s="461" t="s">
        <v>1191</v>
      </c>
      <c r="E29" s="461">
        <v>3011</v>
      </c>
      <c r="F29" s="575"/>
      <c r="G29" s="426"/>
      <c r="H29" s="426"/>
    </row>
    <row r="30" spans="2:9" x14ac:dyDescent="0.3">
      <c r="B30" s="426"/>
      <c r="C30" s="461" t="s">
        <v>1170</v>
      </c>
      <c r="D30" s="461" t="s">
        <v>1191</v>
      </c>
      <c r="E30" s="461">
        <v>3012</v>
      </c>
      <c r="F30" s="575"/>
      <c r="G30" s="426"/>
      <c r="H30" s="426"/>
    </row>
    <row r="31" spans="2:9" x14ac:dyDescent="0.3">
      <c r="B31" s="426"/>
      <c r="C31" s="461" t="s">
        <v>1170</v>
      </c>
      <c r="D31" s="461" t="s">
        <v>1191</v>
      </c>
      <c r="E31" s="461">
        <v>3315</v>
      </c>
      <c r="F31" s="575"/>
      <c r="G31" s="426"/>
      <c r="H31" s="426"/>
    </row>
    <row r="32" spans="2:9" x14ac:dyDescent="0.3">
      <c r="B32" s="426"/>
      <c r="C32" s="461" t="s">
        <v>1170</v>
      </c>
      <c r="D32" s="461" t="s">
        <v>1191</v>
      </c>
      <c r="E32" s="461">
        <v>50</v>
      </c>
      <c r="F32" s="575"/>
      <c r="G32" s="426"/>
      <c r="H32" s="426"/>
    </row>
    <row r="33" spans="2:8" x14ac:dyDescent="0.3">
      <c r="B33" s="426"/>
      <c r="C33" s="461" t="s">
        <v>1170</v>
      </c>
      <c r="D33" s="461" t="s">
        <v>1191</v>
      </c>
      <c r="E33" s="461">
        <v>501</v>
      </c>
      <c r="F33" s="575"/>
      <c r="G33" s="426"/>
      <c r="H33" s="426"/>
    </row>
    <row r="34" spans="2:8" x14ac:dyDescent="0.3">
      <c r="B34" s="426"/>
      <c r="C34" s="461" t="s">
        <v>1170</v>
      </c>
      <c r="D34" s="461" t="s">
        <v>1191</v>
      </c>
      <c r="E34" s="461">
        <v>5010</v>
      </c>
      <c r="F34" s="575"/>
      <c r="G34" s="426"/>
      <c r="H34" s="426"/>
    </row>
    <row r="35" spans="2:8" x14ac:dyDescent="0.3">
      <c r="B35" s="426"/>
      <c r="C35" s="461" t="s">
        <v>1170</v>
      </c>
      <c r="D35" s="461" t="s">
        <v>1191</v>
      </c>
      <c r="E35" s="461">
        <v>502</v>
      </c>
      <c r="F35" s="575"/>
      <c r="G35" s="426"/>
      <c r="H35" s="426"/>
    </row>
    <row r="36" spans="2:8" x14ac:dyDescent="0.3">
      <c r="B36" s="426"/>
      <c r="C36" s="461" t="s">
        <v>1170</v>
      </c>
      <c r="D36" s="461" t="s">
        <v>1191</v>
      </c>
      <c r="E36" s="461">
        <v>5020</v>
      </c>
      <c r="F36" s="575"/>
      <c r="G36" s="426"/>
      <c r="H36" s="426"/>
    </row>
    <row r="37" spans="2:8" x14ac:dyDescent="0.3">
      <c r="B37" s="426"/>
      <c r="C37" s="461" t="s">
        <v>1170</v>
      </c>
      <c r="D37" s="461" t="s">
        <v>1191</v>
      </c>
      <c r="E37" s="461">
        <v>5222</v>
      </c>
      <c r="F37" s="575"/>
      <c r="G37" s="426"/>
      <c r="H37" s="426"/>
    </row>
    <row r="38" spans="2:8" x14ac:dyDescent="0.3">
      <c r="B38" s="426"/>
      <c r="C38" s="461" t="s">
        <v>1170</v>
      </c>
      <c r="D38" s="461" t="s">
        <v>1191</v>
      </c>
      <c r="E38" s="461">
        <v>5224</v>
      </c>
      <c r="F38" s="576"/>
      <c r="G38" s="426"/>
      <c r="H38" s="426"/>
    </row>
    <row r="39" spans="2:8" x14ac:dyDescent="0.3">
      <c r="B39" s="426"/>
      <c r="C39" s="461" t="s">
        <v>1170</v>
      </c>
      <c r="D39" s="461" t="s">
        <v>1191</v>
      </c>
      <c r="E39" s="461">
        <v>5229</v>
      </c>
      <c r="F39" s="463"/>
      <c r="G39" s="426"/>
      <c r="H39" s="426"/>
    </row>
    <row r="40" spans="2:8" x14ac:dyDescent="0.3">
      <c r="B40" s="426"/>
      <c r="C40" s="461" t="s">
        <v>1167</v>
      </c>
      <c r="D40" s="461" t="s">
        <v>1192</v>
      </c>
      <c r="E40" s="461">
        <v>27</v>
      </c>
      <c r="F40" s="572" t="s">
        <v>1201</v>
      </c>
      <c r="G40" s="426"/>
    </row>
    <row r="41" spans="2:8" x14ac:dyDescent="0.3">
      <c r="B41" s="426"/>
      <c r="C41" s="461" t="s">
        <v>1167</v>
      </c>
      <c r="D41" s="461" t="s">
        <v>1192</v>
      </c>
      <c r="E41" s="461">
        <v>2712</v>
      </c>
      <c r="F41" s="572"/>
      <c r="G41" s="426"/>
    </row>
    <row r="42" spans="2:8" x14ac:dyDescent="0.3">
      <c r="B42" s="426"/>
      <c r="C42" s="461" t="s">
        <v>1167</v>
      </c>
      <c r="D42" s="461" t="s">
        <v>1192</v>
      </c>
      <c r="E42" s="461">
        <v>3314</v>
      </c>
      <c r="F42" s="572"/>
      <c r="G42" s="426"/>
    </row>
    <row r="43" spans="2:8" x14ac:dyDescent="0.3">
      <c r="B43" s="426"/>
      <c r="C43" s="461" t="s">
        <v>1167</v>
      </c>
      <c r="D43" s="461" t="s">
        <v>1192</v>
      </c>
      <c r="E43" s="461">
        <v>35</v>
      </c>
      <c r="F43" s="572"/>
      <c r="G43" s="426"/>
    </row>
    <row r="44" spans="2:8" x14ac:dyDescent="0.3">
      <c r="B44" s="426"/>
      <c r="C44" s="461" t="s">
        <v>1167</v>
      </c>
      <c r="D44" s="461" t="s">
        <v>1192</v>
      </c>
      <c r="E44" s="461">
        <v>351</v>
      </c>
      <c r="F44" s="572"/>
      <c r="G44" s="426"/>
    </row>
    <row r="45" spans="2:8" x14ac:dyDescent="0.3">
      <c r="B45" s="426"/>
      <c r="C45" s="461" t="s">
        <v>1167</v>
      </c>
      <c r="D45" s="461" t="s">
        <v>1192</v>
      </c>
      <c r="E45" s="461">
        <v>3511</v>
      </c>
      <c r="F45" s="572"/>
      <c r="G45" s="426"/>
    </row>
    <row r="46" spans="2:8" x14ac:dyDescent="0.3">
      <c r="B46" s="426"/>
      <c r="C46" s="461" t="s">
        <v>1167</v>
      </c>
      <c r="D46" s="461" t="s">
        <v>1192</v>
      </c>
      <c r="E46" s="461">
        <v>3512</v>
      </c>
      <c r="F46" s="572"/>
      <c r="G46" s="426"/>
    </row>
    <row r="47" spans="2:8" x14ac:dyDescent="0.3">
      <c r="B47" s="426"/>
      <c r="C47" s="461" t="s">
        <v>1167</v>
      </c>
      <c r="D47" s="461" t="s">
        <v>1192</v>
      </c>
      <c r="E47" s="461">
        <v>3513</v>
      </c>
      <c r="F47" s="572"/>
    </row>
    <row r="48" spans="2:8" x14ac:dyDescent="0.3">
      <c r="B48" s="426"/>
      <c r="C48" s="461" t="s">
        <v>1167</v>
      </c>
      <c r="D48" s="461" t="s">
        <v>1192</v>
      </c>
      <c r="E48" s="461">
        <v>3514</v>
      </c>
      <c r="F48" s="572"/>
    </row>
    <row r="49" spans="2:6" x14ac:dyDescent="0.3">
      <c r="B49" s="426"/>
      <c r="C49" s="461" t="s">
        <v>1167</v>
      </c>
      <c r="D49" s="461" t="s">
        <v>1192</v>
      </c>
      <c r="E49" s="461">
        <v>4321</v>
      </c>
      <c r="F49" s="572"/>
    </row>
    <row r="50" spans="2:6" x14ac:dyDescent="0.3">
      <c r="B50" s="426"/>
      <c r="C50" s="461" t="s">
        <v>1193</v>
      </c>
      <c r="D50" s="461" t="s">
        <v>1194</v>
      </c>
      <c r="E50" s="461">
        <v>91</v>
      </c>
      <c r="F50" s="572" t="s">
        <v>1202</v>
      </c>
    </row>
    <row r="51" spans="2:6" x14ac:dyDescent="0.3">
      <c r="B51" s="426"/>
      <c r="C51" s="461" t="s">
        <v>1193</v>
      </c>
      <c r="D51" s="461" t="s">
        <v>1194</v>
      </c>
      <c r="E51" s="461">
        <v>910</v>
      </c>
      <c r="F51" s="572"/>
    </row>
    <row r="52" spans="2:6" x14ac:dyDescent="0.3">
      <c r="B52" s="426"/>
      <c r="C52" s="461" t="s">
        <v>1193</v>
      </c>
      <c r="D52" s="461" t="s">
        <v>1194</v>
      </c>
      <c r="E52" s="461">
        <v>192</v>
      </c>
      <c r="F52" s="572"/>
    </row>
    <row r="53" spans="2:6" x14ac:dyDescent="0.3">
      <c r="B53" s="426"/>
      <c r="C53" s="461" t="s">
        <v>1193</v>
      </c>
      <c r="D53" s="461" t="s">
        <v>1194</v>
      </c>
      <c r="E53" s="461">
        <v>1920</v>
      </c>
      <c r="F53" s="572"/>
    </row>
    <row r="54" spans="2:6" x14ac:dyDescent="0.3">
      <c r="B54" s="426"/>
      <c r="C54" s="461" t="s">
        <v>1193</v>
      </c>
      <c r="D54" s="461" t="s">
        <v>1194</v>
      </c>
      <c r="E54" s="461">
        <v>2014</v>
      </c>
      <c r="F54" s="572"/>
    </row>
    <row r="55" spans="2:6" x14ac:dyDescent="0.3">
      <c r="B55" s="426"/>
      <c r="C55" s="461" t="s">
        <v>1193</v>
      </c>
      <c r="D55" s="461" t="s">
        <v>1194</v>
      </c>
      <c r="E55" s="461">
        <v>352</v>
      </c>
      <c r="F55" s="572"/>
    </row>
    <row r="56" spans="2:6" x14ac:dyDescent="0.3">
      <c r="B56" s="426"/>
      <c r="C56" s="461" t="s">
        <v>1193</v>
      </c>
      <c r="D56" s="461" t="s">
        <v>1194</v>
      </c>
      <c r="E56" s="461">
        <v>3521</v>
      </c>
      <c r="F56" s="572"/>
    </row>
    <row r="57" spans="2:6" x14ac:dyDescent="0.3">
      <c r="B57" s="426"/>
      <c r="C57" s="461" t="s">
        <v>1193</v>
      </c>
      <c r="D57" s="461" t="s">
        <v>1194</v>
      </c>
      <c r="E57" s="461">
        <v>3522</v>
      </c>
      <c r="F57" s="572"/>
    </row>
    <row r="58" spans="2:6" x14ac:dyDescent="0.3">
      <c r="B58" s="426"/>
      <c r="C58" s="461" t="s">
        <v>1193</v>
      </c>
      <c r="D58" s="461" t="s">
        <v>1194</v>
      </c>
      <c r="E58" s="461">
        <v>3523</v>
      </c>
      <c r="F58" s="572"/>
    </row>
    <row r="59" spans="2:6" x14ac:dyDescent="0.3">
      <c r="B59" s="426"/>
      <c r="C59" s="461" t="s">
        <v>1193</v>
      </c>
      <c r="D59" s="461" t="s">
        <v>1194</v>
      </c>
      <c r="E59" s="461">
        <v>4612</v>
      </c>
      <c r="F59" s="572"/>
    </row>
    <row r="60" spans="2:6" x14ac:dyDescent="0.3">
      <c r="B60" s="426"/>
      <c r="C60" s="461" t="s">
        <v>1193</v>
      </c>
      <c r="D60" s="461" t="s">
        <v>1194</v>
      </c>
      <c r="E60" s="461">
        <v>4671</v>
      </c>
      <c r="F60" s="572"/>
    </row>
    <row r="61" spans="2:6" x14ac:dyDescent="0.3">
      <c r="B61" s="426"/>
      <c r="C61" s="461" t="s">
        <v>1193</v>
      </c>
      <c r="D61" s="461" t="s">
        <v>1194</v>
      </c>
      <c r="E61" s="461">
        <v>6</v>
      </c>
      <c r="F61" s="572"/>
    </row>
    <row r="62" spans="2:6" x14ac:dyDescent="0.3">
      <c r="B62" s="426"/>
      <c r="C62" s="461" t="s">
        <v>1193</v>
      </c>
      <c r="D62" s="461" t="s">
        <v>1194</v>
      </c>
      <c r="E62" s="461">
        <v>61</v>
      </c>
      <c r="F62" s="572"/>
    </row>
    <row r="63" spans="2:6" x14ac:dyDescent="0.3">
      <c r="B63" s="426"/>
      <c r="C63" s="461" t="s">
        <v>1193</v>
      </c>
      <c r="D63" s="461" t="s">
        <v>1194</v>
      </c>
      <c r="E63" s="461">
        <v>610</v>
      </c>
      <c r="F63" s="572"/>
    </row>
    <row r="64" spans="2:6" x14ac:dyDescent="0.3">
      <c r="B64" s="426"/>
      <c r="C64" s="461" t="s">
        <v>1193</v>
      </c>
      <c r="D64" s="461" t="s">
        <v>1194</v>
      </c>
      <c r="E64" s="461">
        <v>62</v>
      </c>
      <c r="F64" s="572"/>
    </row>
    <row r="65" spans="2:6" x14ac:dyDescent="0.3">
      <c r="B65" s="426"/>
      <c r="C65" s="461" t="s">
        <v>1193</v>
      </c>
      <c r="D65" s="461" t="s">
        <v>1194</v>
      </c>
      <c r="E65" s="461">
        <v>620</v>
      </c>
      <c r="F65" s="572"/>
    </row>
    <row r="66" spans="2:6" x14ac:dyDescent="0.3">
      <c r="B66" s="426"/>
      <c r="C66" s="462" t="s">
        <v>1172</v>
      </c>
      <c r="D66" s="461" t="s">
        <v>1195</v>
      </c>
      <c r="E66" s="461">
        <v>24</v>
      </c>
      <c r="F66" s="572" t="s">
        <v>1203</v>
      </c>
    </row>
    <row r="67" spans="2:6" x14ac:dyDescent="0.3">
      <c r="B67" s="426"/>
      <c r="C67" s="462" t="s">
        <v>1172</v>
      </c>
      <c r="D67" s="461" t="s">
        <v>1195</v>
      </c>
      <c r="E67" s="461">
        <v>241</v>
      </c>
      <c r="F67" s="572"/>
    </row>
    <row r="68" spans="2:6" x14ac:dyDescent="0.3">
      <c r="B68" s="426"/>
      <c r="C68" s="462" t="s">
        <v>1172</v>
      </c>
      <c r="D68" s="461" t="s">
        <v>1195</v>
      </c>
      <c r="E68" s="461">
        <v>2410</v>
      </c>
      <c r="F68" s="572"/>
    </row>
    <row r="69" spans="2:6" x14ac:dyDescent="0.3">
      <c r="B69" s="426"/>
      <c r="C69" s="462" t="s">
        <v>1172</v>
      </c>
      <c r="D69" s="461" t="s">
        <v>1195</v>
      </c>
      <c r="E69" s="461">
        <v>242</v>
      </c>
      <c r="F69" s="572"/>
    </row>
    <row r="70" spans="2:6" x14ac:dyDescent="0.3">
      <c r="B70" s="426"/>
      <c r="C70" s="462" t="s">
        <v>1172</v>
      </c>
      <c r="D70" s="461" t="s">
        <v>1195</v>
      </c>
      <c r="E70" s="461">
        <v>2420</v>
      </c>
      <c r="F70" s="572"/>
    </row>
    <row r="71" spans="2:6" x14ac:dyDescent="0.3">
      <c r="B71" s="426"/>
      <c r="C71" s="462" t="s">
        <v>1172</v>
      </c>
      <c r="D71" s="461" t="s">
        <v>1195</v>
      </c>
      <c r="E71" s="461">
        <v>2434</v>
      </c>
      <c r="F71" s="572"/>
    </row>
    <row r="72" spans="2:6" x14ac:dyDescent="0.3">
      <c r="B72" s="426"/>
      <c r="C72" s="462" t="s">
        <v>1172</v>
      </c>
      <c r="D72" s="461" t="s">
        <v>1195</v>
      </c>
      <c r="E72" s="461">
        <v>244</v>
      </c>
      <c r="F72" s="572"/>
    </row>
    <row r="73" spans="2:6" x14ac:dyDescent="0.3">
      <c r="B73" s="426"/>
      <c r="C73" s="462" t="s">
        <v>1172</v>
      </c>
      <c r="D73" s="461" t="s">
        <v>1195</v>
      </c>
      <c r="E73" s="461">
        <v>2442</v>
      </c>
      <c r="F73" s="572"/>
    </row>
    <row r="74" spans="2:6" x14ac:dyDescent="0.3">
      <c r="B74" s="426"/>
      <c r="C74" s="462" t="s">
        <v>1172</v>
      </c>
      <c r="D74" s="461" t="s">
        <v>1195</v>
      </c>
      <c r="E74" s="461">
        <v>2444</v>
      </c>
      <c r="F74" s="572"/>
    </row>
    <row r="75" spans="2:6" x14ac:dyDescent="0.3">
      <c r="B75" s="426"/>
      <c r="C75" s="462" t="s">
        <v>1172</v>
      </c>
      <c r="D75" s="461" t="s">
        <v>1195</v>
      </c>
      <c r="E75" s="461">
        <v>2445</v>
      </c>
      <c r="F75" s="572"/>
    </row>
    <row r="76" spans="2:6" x14ac:dyDescent="0.3">
      <c r="B76" s="426"/>
      <c r="C76" s="462" t="s">
        <v>1172</v>
      </c>
      <c r="D76" s="461" t="s">
        <v>1195</v>
      </c>
      <c r="E76" s="461">
        <v>245</v>
      </c>
      <c r="F76" s="572"/>
    </row>
    <row r="77" spans="2:6" x14ac:dyDescent="0.3">
      <c r="B77" s="426"/>
      <c r="C77" s="462" t="s">
        <v>1172</v>
      </c>
      <c r="D77" s="461" t="s">
        <v>1195</v>
      </c>
      <c r="E77" s="461">
        <v>2451</v>
      </c>
      <c r="F77" s="572"/>
    </row>
    <row r="78" spans="2:6" x14ac:dyDescent="0.3">
      <c r="B78" s="426"/>
      <c r="C78" s="462" t="s">
        <v>1172</v>
      </c>
      <c r="D78" s="461" t="s">
        <v>1195</v>
      </c>
      <c r="E78" s="461">
        <v>2452</v>
      </c>
      <c r="F78" s="572"/>
    </row>
    <row r="79" spans="2:6" x14ac:dyDescent="0.3">
      <c r="B79" s="426"/>
      <c r="C79" s="462" t="s">
        <v>1172</v>
      </c>
      <c r="D79" s="461" t="s">
        <v>1195</v>
      </c>
      <c r="E79" s="461">
        <v>25</v>
      </c>
      <c r="F79" s="572"/>
    </row>
    <row r="80" spans="2:6" x14ac:dyDescent="0.3">
      <c r="B80" s="426"/>
      <c r="C80" s="462" t="s">
        <v>1172</v>
      </c>
      <c r="D80" s="461" t="s">
        <v>1195</v>
      </c>
      <c r="E80" s="461">
        <v>251</v>
      </c>
      <c r="F80" s="572"/>
    </row>
    <row r="81" spans="2:6" x14ac:dyDescent="0.3">
      <c r="B81" s="426"/>
      <c r="C81" s="462" t="s">
        <v>1172</v>
      </c>
      <c r="D81" s="461" t="s">
        <v>1195</v>
      </c>
      <c r="E81" s="461">
        <v>2511</v>
      </c>
      <c r="F81" s="572"/>
    </row>
    <row r="82" spans="2:6" x14ac:dyDescent="0.3">
      <c r="B82" s="426"/>
      <c r="C82" s="462" t="s">
        <v>1172</v>
      </c>
      <c r="D82" s="461" t="s">
        <v>1195</v>
      </c>
      <c r="E82" s="461">
        <v>4672</v>
      </c>
      <c r="F82" s="572"/>
    </row>
    <row r="83" spans="2:6" x14ac:dyDescent="0.3">
      <c r="B83" s="426"/>
      <c r="C83" s="462" t="s">
        <v>1172</v>
      </c>
      <c r="D83" s="461" t="s">
        <v>1196</v>
      </c>
      <c r="E83" s="461">
        <v>5</v>
      </c>
      <c r="F83" s="572"/>
    </row>
    <row r="84" spans="2:6" x14ac:dyDescent="0.3">
      <c r="B84" s="426"/>
      <c r="C84" s="462" t="s">
        <v>1172</v>
      </c>
      <c r="D84" s="461" t="s">
        <v>1196</v>
      </c>
      <c r="E84" s="461">
        <v>51</v>
      </c>
      <c r="F84" s="572"/>
    </row>
    <row r="85" spans="2:6" x14ac:dyDescent="0.3">
      <c r="B85" s="426"/>
      <c r="C85" s="462" t="s">
        <v>1172</v>
      </c>
      <c r="D85" s="461" t="s">
        <v>1196</v>
      </c>
      <c r="E85" s="461">
        <v>510</v>
      </c>
      <c r="F85" s="572"/>
    </row>
    <row r="86" spans="2:6" x14ac:dyDescent="0.3">
      <c r="B86" s="426"/>
      <c r="C86" s="462" t="s">
        <v>1172</v>
      </c>
      <c r="D86" s="461" t="s">
        <v>1196</v>
      </c>
      <c r="E86" s="461">
        <v>52</v>
      </c>
      <c r="F86" s="572"/>
    </row>
    <row r="87" spans="2:6" x14ac:dyDescent="0.3">
      <c r="B87" s="426"/>
      <c r="C87" s="462" t="s">
        <v>1172</v>
      </c>
      <c r="D87" s="461" t="s">
        <v>1196</v>
      </c>
      <c r="E87" s="461">
        <v>520</v>
      </c>
      <c r="F87" s="572"/>
    </row>
    <row r="88" spans="2:6" x14ac:dyDescent="0.3">
      <c r="B88" s="426"/>
      <c r="C88" s="462" t="s">
        <v>1172</v>
      </c>
      <c r="D88" s="461" t="s">
        <v>1195</v>
      </c>
      <c r="E88" s="461">
        <v>7</v>
      </c>
      <c r="F88" s="572"/>
    </row>
    <row r="89" spans="2:6" x14ac:dyDescent="0.3">
      <c r="B89" s="426"/>
      <c r="C89" s="462" t="s">
        <v>1172</v>
      </c>
      <c r="D89" s="461" t="s">
        <v>1195</v>
      </c>
      <c r="E89" s="461">
        <v>72</v>
      </c>
      <c r="F89" s="572"/>
    </row>
    <row r="90" spans="2:6" x14ac:dyDescent="0.3">
      <c r="B90" s="426"/>
      <c r="C90" s="462" t="s">
        <v>1172</v>
      </c>
      <c r="D90" s="461" t="s">
        <v>1195</v>
      </c>
      <c r="E90" s="461">
        <v>729</v>
      </c>
      <c r="F90" s="572"/>
    </row>
    <row r="91" spans="2:6" ht="29.4" customHeight="1" x14ac:dyDescent="0.3">
      <c r="B91" s="426"/>
      <c r="C91" s="461" t="s">
        <v>1193</v>
      </c>
      <c r="D91" s="461" t="s">
        <v>1196</v>
      </c>
      <c r="E91" s="461">
        <v>8</v>
      </c>
      <c r="F91" s="578" t="s">
        <v>1204</v>
      </c>
    </row>
    <row r="92" spans="2:6" ht="28.2" customHeight="1" x14ac:dyDescent="0.3">
      <c r="B92" s="426"/>
      <c r="C92" s="461" t="s">
        <v>1193</v>
      </c>
      <c r="D92" s="461" t="s">
        <v>1196</v>
      </c>
      <c r="E92" s="461">
        <v>9</v>
      </c>
      <c r="F92" s="578"/>
    </row>
    <row r="93" spans="2:6" x14ac:dyDescent="0.3">
      <c r="B93" s="426"/>
      <c r="C93" s="461" t="s">
        <v>1171</v>
      </c>
      <c r="D93" s="461" t="s">
        <v>1197</v>
      </c>
      <c r="E93" s="461">
        <v>235</v>
      </c>
      <c r="F93" s="572" t="s">
        <v>1203</v>
      </c>
    </row>
    <row r="94" spans="2:6" x14ac:dyDescent="0.3">
      <c r="B94" s="426"/>
      <c r="C94" s="461" t="s">
        <v>1171</v>
      </c>
      <c r="D94" s="461" t="s">
        <v>1197</v>
      </c>
      <c r="E94" s="461">
        <v>2351</v>
      </c>
      <c r="F94" s="572"/>
    </row>
    <row r="95" spans="2:6" x14ac:dyDescent="0.3">
      <c r="B95" s="426"/>
      <c r="C95" s="461" t="s">
        <v>1171</v>
      </c>
      <c r="D95" s="461" t="s">
        <v>1197</v>
      </c>
      <c r="E95" s="461">
        <v>2352</v>
      </c>
      <c r="F95" s="572"/>
    </row>
    <row r="96" spans="2:6" x14ac:dyDescent="0.3">
      <c r="B96" s="426"/>
      <c r="C96" s="461" t="s">
        <v>1171</v>
      </c>
      <c r="D96" s="461" t="s">
        <v>1197</v>
      </c>
      <c r="E96" s="461">
        <v>236</v>
      </c>
      <c r="F96" s="572"/>
    </row>
    <row r="97" spans="2:6" x14ac:dyDescent="0.3">
      <c r="B97" s="426"/>
      <c r="C97" s="461" t="s">
        <v>1171</v>
      </c>
      <c r="D97" s="461" t="s">
        <v>1197</v>
      </c>
      <c r="E97" s="461">
        <v>2361</v>
      </c>
      <c r="F97" s="572"/>
    </row>
    <row r="98" spans="2:6" x14ac:dyDescent="0.3">
      <c r="B98" s="426"/>
      <c r="C98" s="461" t="s">
        <v>1171</v>
      </c>
      <c r="D98" s="461" t="s">
        <v>1197</v>
      </c>
      <c r="E98" s="461">
        <v>2363</v>
      </c>
      <c r="F98" s="572"/>
    </row>
    <row r="99" spans="2:6" x14ac:dyDescent="0.3">
      <c r="B99" s="426"/>
      <c r="C99" s="461" t="s">
        <v>1171</v>
      </c>
      <c r="D99" s="461" t="s">
        <v>1197</v>
      </c>
      <c r="E99" s="461">
        <v>2364</v>
      </c>
      <c r="F99" s="572"/>
    </row>
    <row r="100" spans="2:6" x14ac:dyDescent="0.3">
      <c r="B100" s="426"/>
      <c r="C100" s="461" t="s">
        <v>1171</v>
      </c>
      <c r="D100" s="461" t="s">
        <v>1197</v>
      </c>
      <c r="E100" s="461">
        <v>811</v>
      </c>
      <c r="F100" s="572"/>
    </row>
    <row r="101" spans="2:6" x14ac:dyDescent="0.3">
      <c r="B101" s="426"/>
      <c r="C101" s="461" t="s">
        <v>1171</v>
      </c>
      <c r="D101" s="461" t="s">
        <v>1197</v>
      </c>
      <c r="E101" s="461">
        <v>89</v>
      </c>
      <c r="F101" s="572"/>
    </row>
    <row r="102" spans="2:6" x14ac:dyDescent="0.3">
      <c r="B102" s="426"/>
      <c r="C102" s="461" t="s">
        <v>1198</v>
      </c>
      <c r="D102" s="461" t="s">
        <v>1198</v>
      </c>
      <c r="E102" s="461">
        <v>3030</v>
      </c>
      <c r="F102" s="572" t="s">
        <v>1205</v>
      </c>
    </row>
    <row r="103" spans="2:6" x14ac:dyDescent="0.3">
      <c r="B103" s="426"/>
      <c r="C103" s="461" t="s">
        <v>1198</v>
      </c>
      <c r="D103" s="461" t="s">
        <v>1198</v>
      </c>
      <c r="E103" s="461">
        <v>3316</v>
      </c>
      <c r="F103" s="572"/>
    </row>
    <row r="104" spans="2:6" x14ac:dyDescent="0.3">
      <c r="B104" s="426"/>
      <c r="C104" s="461" t="s">
        <v>1198</v>
      </c>
      <c r="D104" s="461" t="s">
        <v>1198</v>
      </c>
      <c r="E104" s="461">
        <v>511</v>
      </c>
      <c r="F104" s="572"/>
    </row>
    <row r="105" spans="2:6" x14ac:dyDescent="0.3">
      <c r="B105" s="426"/>
      <c r="C105" s="461" t="s">
        <v>1198</v>
      </c>
      <c r="D105" s="461" t="s">
        <v>1198</v>
      </c>
      <c r="E105" s="461">
        <v>5110</v>
      </c>
      <c r="F105" s="572"/>
    </row>
    <row r="106" spans="2:6" x14ac:dyDescent="0.3">
      <c r="B106" s="426"/>
      <c r="C106" s="461" t="s">
        <v>1198</v>
      </c>
      <c r="D106" s="461" t="s">
        <v>1198</v>
      </c>
      <c r="E106" s="461">
        <v>512</v>
      </c>
      <c r="F106" s="572"/>
    </row>
    <row r="107" spans="2:6" x14ac:dyDescent="0.3">
      <c r="B107" s="426"/>
      <c r="C107" s="461" t="s">
        <v>1198</v>
      </c>
      <c r="D107" s="461" t="s">
        <v>1198</v>
      </c>
      <c r="E107" s="461">
        <v>5121</v>
      </c>
      <c r="F107" s="572"/>
    </row>
    <row r="108" spans="2:6" x14ac:dyDescent="0.3">
      <c r="B108" s="426"/>
      <c r="C108" s="461" t="s">
        <v>1198</v>
      </c>
      <c r="D108" s="461" t="s">
        <v>1198</v>
      </c>
      <c r="E108" s="461">
        <v>5223</v>
      </c>
      <c r="F108" s="572"/>
    </row>
    <row r="109" spans="2:6" x14ac:dyDescent="0.3">
      <c r="B109" s="426"/>
      <c r="C109" s="461" t="s">
        <v>1199</v>
      </c>
      <c r="D109" s="461" t="s">
        <v>1199</v>
      </c>
      <c r="E109" s="461">
        <v>2815</v>
      </c>
      <c r="F109" s="572" t="s">
        <v>1206</v>
      </c>
    </row>
    <row r="110" spans="2:6" x14ac:dyDescent="0.3">
      <c r="B110" s="426"/>
      <c r="C110" s="461" t="s">
        <v>1199</v>
      </c>
      <c r="D110" s="461" t="s">
        <v>1199</v>
      </c>
      <c r="E110" s="461">
        <v>29</v>
      </c>
      <c r="F110" s="572"/>
    </row>
    <row r="111" spans="2:6" x14ac:dyDescent="0.3">
      <c r="B111" s="426"/>
      <c r="C111" s="461" t="s">
        <v>1199</v>
      </c>
      <c r="D111" s="461" t="s">
        <v>1199</v>
      </c>
      <c r="E111" s="461">
        <v>291</v>
      </c>
      <c r="F111" s="572"/>
    </row>
    <row r="112" spans="2:6" x14ac:dyDescent="0.3">
      <c r="B112" s="426"/>
      <c r="C112" s="461" t="s">
        <v>1199</v>
      </c>
      <c r="D112" s="461" t="s">
        <v>1199</v>
      </c>
      <c r="E112" s="461">
        <v>2910</v>
      </c>
      <c r="F112" s="572"/>
    </row>
    <row r="113" spans="2:6" x14ac:dyDescent="0.3">
      <c r="B113" s="426"/>
      <c r="C113" s="461" t="s">
        <v>1199</v>
      </c>
      <c r="D113" s="461" t="s">
        <v>1199</v>
      </c>
      <c r="E113" s="461">
        <v>292</v>
      </c>
      <c r="F113" s="572"/>
    </row>
    <row r="114" spans="2:6" x14ac:dyDescent="0.3">
      <c r="B114" s="426"/>
      <c r="C114" s="461" t="s">
        <v>1199</v>
      </c>
      <c r="D114" s="461" t="s">
        <v>1199</v>
      </c>
      <c r="E114" s="461">
        <v>2920</v>
      </c>
      <c r="F114" s="572"/>
    </row>
    <row r="115" spans="2:6" x14ac:dyDescent="0.3">
      <c r="B115" s="426"/>
      <c r="C115" s="461" t="s">
        <v>1199</v>
      </c>
      <c r="D115" s="461" t="s">
        <v>1199</v>
      </c>
      <c r="E115" s="461">
        <v>293</v>
      </c>
      <c r="F115" s="572"/>
    </row>
    <row r="116" spans="2:6" x14ac:dyDescent="0.3">
      <c r="B116" s="426"/>
      <c r="C116" s="461" t="s">
        <v>1199</v>
      </c>
      <c r="D116" s="461" t="s">
        <v>1199</v>
      </c>
      <c r="E116" s="461">
        <v>2932</v>
      </c>
      <c r="F116" s="572"/>
    </row>
  </sheetData>
  <mergeCells count="11">
    <mergeCell ref="C22:I22"/>
    <mergeCell ref="F66:F90"/>
    <mergeCell ref="F91:F92"/>
    <mergeCell ref="F93:F101"/>
    <mergeCell ref="F102:F108"/>
    <mergeCell ref="F109:F116"/>
    <mergeCell ref="F50:F65"/>
    <mergeCell ref="D26:E26"/>
    <mergeCell ref="F26:F27"/>
    <mergeCell ref="F28:F38"/>
    <mergeCell ref="F40:F49"/>
  </mergeCells>
  <hyperlinks>
    <hyperlink ref="B2" location="Summary!B53" display="Template 3: Banking book - Indicators of potential climate change transition risk: Alignment metrics" xr:uid="{5B97EF7A-204B-485E-BC97-E5FA867528C2}"/>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A85C9-B13E-4E17-B0FF-B262D16B6056}">
  <sheetPr>
    <tabColor rgb="FF575783"/>
  </sheetPr>
  <dimension ref="B2:N9"/>
  <sheetViews>
    <sheetView workbookViewId="0">
      <selection activeCell="B2" sqref="B2"/>
    </sheetView>
  </sheetViews>
  <sheetFormatPr defaultColWidth="9.33203125" defaultRowHeight="14.4" x14ac:dyDescent="0.3"/>
  <cols>
    <col min="1" max="1" width="6.33203125" style="21" customWidth="1"/>
    <col min="2" max="2" width="3.5546875" style="21" customWidth="1"/>
    <col min="3" max="3" width="14.33203125" style="21" customWidth="1"/>
    <col min="4" max="4" width="16.33203125" style="21" customWidth="1"/>
    <col min="5" max="5" width="14.5546875" style="21" customWidth="1"/>
    <col min="6" max="6" width="16.5546875" style="21" customWidth="1"/>
    <col min="7" max="7" width="16.44140625" style="21" customWidth="1"/>
    <col min="8" max="16384" width="9.33203125" style="21"/>
  </cols>
  <sheetData>
    <row r="2" spans="2:14" ht="21" x14ac:dyDescent="0.4">
      <c r="B2" s="98" t="s">
        <v>1212</v>
      </c>
    </row>
    <row r="3" spans="2:14" x14ac:dyDescent="0.3">
      <c r="B3" s="421"/>
    </row>
    <row r="5" spans="2:14" x14ac:dyDescent="0.3">
      <c r="B5" s="30"/>
      <c r="C5" s="61" t="s">
        <v>21</v>
      </c>
      <c r="D5" s="61" t="s">
        <v>23</v>
      </c>
      <c r="E5" s="61" t="s">
        <v>24</v>
      </c>
      <c r="F5" s="61" t="s">
        <v>25</v>
      </c>
      <c r="G5" s="61" t="s">
        <v>26</v>
      </c>
    </row>
    <row r="6" spans="2:14" ht="72" x14ac:dyDescent="0.3">
      <c r="B6" s="30"/>
      <c r="C6" s="54" t="s">
        <v>1213</v>
      </c>
      <c r="D6" s="54" t="s">
        <v>1214</v>
      </c>
      <c r="E6" s="54" t="s">
        <v>1135</v>
      </c>
      <c r="F6" s="54" t="s">
        <v>1215</v>
      </c>
      <c r="G6" s="54" t="s">
        <v>1216</v>
      </c>
    </row>
    <row r="7" spans="2:14" x14ac:dyDescent="0.3">
      <c r="B7" s="438">
        <v>1</v>
      </c>
      <c r="C7" s="219"/>
      <c r="D7" s="219"/>
      <c r="E7" s="473"/>
      <c r="F7" s="474"/>
      <c r="G7" s="219"/>
    </row>
    <row r="8" spans="2:14" x14ac:dyDescent="0.3">
      <c r="C8" s="41" t="s">
        <v>1217</v>
      </c>
      <c r="F8"/>
    </row>
    <row r="9" spans="2:14" ht="54" customHeight="1" x14ac:dyDescent="0.3">
      <c r="C9" s="528" t="s">
        <v>1284</v>
      </c>
      <c r="D9" s="528"/>
      <c r="E9" s="528"/>
      <c r="F9" s="528"/>
      <c r="G9" s="528"/>
      <c r="H9" s="528"/>
      <c r="I9" s="528"/>
      <c r="J9" s="528"/>
      <c r="K9" s="528"/>
      <c r="L9" s="528"/>
      <c r="M9" s="528"/>
      <c r="N9" s="528"/>
    </row>
  </sheetData>
  <mergeCells count="1">
    <mergeCell ref="C9:N9"/>
  </mergeCells>
  <hyperlinks>
    <hyperlink ref="B2" location="Summary!B54" display="Template 4: Banking book - Indicators of potential climate change transition risk: Exposures to top 20 carbon-intensive firms" xr:uid="{1F597DAB-52FC-481E-BAF8-E65C50638339}"/>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13955-FF5C-41CF-998F-CECC0876CCEF}">
  <sheetPr>
    <tabColor rgb="FF575783"/>
  </sheetPr>
  <dimension ref="B2:Q25"/>
  <sheetViews>
    <sheetView workbookViewId="0">
      <selection activeCell="B2" sqref="B2"/>
    </sheetView>
  </sheetViews>
  <sheetFormatPr defaultColWidth="8.6640625" defaultRowHeight="13.8" x14ac:dyDescent="0.3"/>
  <cols>
    <col min="1" max="1" width="4.21875" style="41" customWidth="1"/>
    <col min="2" max="2" width="8.5546875" style="41" customWidth="1"/>
    <col min="3" max="3" width="75.5546875" style="41" customWidth="1"/>
    <col min="4" max="4" width="8.6640625" style="41"/>
    <col min="5" max="5" width="16.44140625" style="41" bestFit="1" customWidth="1"/>
    <col min="6" max="11" width="16" style="41" customWidth="1"/>
    <col min="12" max="12" width="17.5546875" style="41" customWidth="1"/>
    <col min="13" max="13" width="14.33203125" style="41" bestFit="1" customWidth="1"/>
    <col min="14" max="14" width="12" style="41" customWidth="1"/>
    <col min="15" max="15" width="8.6640625" style="41"/>
    <col min="16" max="16" width="13.5546875" style="41" bestFit="1" customWidth="1"/>
    <col min="17" max="17" width="13" style="41" bestFit="1" customWidth="1"/>
    <col min="18" max="16384" width="8.6640625" style="41"/>
  </cols>
  <sheetData>
    <row r="2" spans="2:17" ht="21" x14ac:dyDescent="0.4">
      <c r="B2" s="98" t="s">
        <v>1218</v>
      </c>
    </row>
    <row r="5" spans="2:17" x14ac:dyDescent="0.3">
      <c r="B5" s="46"/>
      <c r="C5" s="86" t="s">
        <v>21</v>
      </c>
      <c r="D5" s="86" t="s">
        <v>23</v>
      </c>
      <c r="E5" s="86" t="s">
        <v>24</v>
      </c>
      <c r="F5" s="86" t="s">
        <v>25</v>
      </c>
      <c r="G5" s="86" t="s">
        <v>26</v>
      </c>
      <c r="H5" s="86" t="s">
        <v>27</v>
      </c>
      <c r="I5" s="86" t="s">
        <v>180</v>
      </c>
      <c r="J5" s="86" t="s">
        <v>181</v>
      </c>
      <c r="K5" s="86" t="s">
        <v>202</v>
      </c>
      <c r="L5" s="86" t="s">
        <v>203</v>
      </c>
      <c r="M5" s="86" t="s">
        <v>204</v>
      </c>
      <c r="N5" s="86" t="s">
        <v>205</v>
      </c>
      <c r="O5" s="86" t="s">
        <v>214</v>
      </c>
      <c r="P5" s="86" t="s">
        <v>215</v>
      </c>
      <c r="Q5" s="86" t="s">
        <v>275</v>
      </c>
    </row>
    <row r="6" spans="2:17" x14ac:dyDescent="0.3">
      <c r="B6" s="46"/>
      <c r="C6" s="520" t="s">
        <v>1219</v>
      </c>
      <c r="D6" s="580" t="s">
        <v>1133</v>
      </c>
      <c r="E6" s="580"/>
      <c r="F6" s="580"/>
      <c r="G6" s="580"/>
      <c r="H6" s="580"/>
      <c r="I6" s="580"/>
      <c r="J6" s="580"/>
      <c r="K6" s="580"/>
      <c r="L6" s="580"/>
      <c r="M6" s="580"/>
      <c r="N6" s="580"/>
      <c r="O6" s="580"/>
      <c r="P6" s="580"/>
      <c r="Q6" s="580"/>
    </row>
    <row r="7" spans="2:17" x14ac:dyDescent="0.3">
      <c r="B7" s="46"/>
      <c r="C7" s="520"/>
      <c r="D7" s="85"/>
      <c r="E7" s="520" t="s">
        <v>1224</v>
      </c>
      <c r="F7" s="520"/>
      <c r="G7" s="520"/>
      <c r="H7" s="520"/>
      <c r="I7" s="520"/>
      <c r="J7" s="520"/>
      <c r="K7" s="520"/>
      <c r="L7" s="520"/>
      <c r="M7" s="520"/>
      <c r="N7" s="520"/>
      <c r="O7" s="520"/>
      <c r="P7" s="520"/>
      <c r="Q7" s="520"/>
    </row>
    <row r="8" spans="2:17" ht="43.2" customHeight="1" x14ac:dyDescent="0.3">
      <c r="B8" s="46"/>
      <c r="C8" s="520"/>
      <c r="D8" s="85"/>
      <c r="E8" s="520" t="s">
        <v>1225</v>
      </c>
      <c r="F8" s="520"/>
      <c r="G8" s="520"/>
      <c r="H8" s="520"/>
      <c r="I8" s="520"/>
      <c r="J8" s="520" t="s">
        <v>1226</v>
      </c>
      <c r="K8" s="520" t="s">
        <v>1227</v>
      </c>
      <c r="L8" s="520" t="s">
        <v>1228</v>
      </c>
      <c r="M8" s="520" t="s">
        <v>1139</v>
      </c>
      <c r="N8" s="520" t="s">
        <v>1137</v>
      </c>
      <c r="O8" s="581" t="s">
        <v>794</v>
      </c>
      <c r="P8" s="581"/>
      <c r="Q8" s="581"/>
    </row>
    <row r="9" spans="2:17" ht="41.4" x14ac:dyDescent="0.3">
      <c r="B9" s="46"/>
      <c r="C9" s="520"/>
      <c r="D9" s="85"/>
      <c r="E9" s="55" t="s">
        <v>1143</v>
      </c>
      <c r="F9" s="55" t="s">
        <v>1144</v>
      </c>
      <c r="G9" s="55" t="s">
        <v>1145</v>
      </c>
      <c r="H9" s="55" t="s">
        <v>1146</v>
      </c>
      <c r="I9" s="85" t="s">
        <v>1147</v>
      </c>
      <c r="J9" s="520"/>
      <c r="K9" s="520"/>
      <c r="L9" s="520"/>
      <c r="M9" s="520"/>
      <c r="N9" s="520"/>
      <c r="O9" s="46"/>
      <c r="P9" s="85" t="s">
        <v>1229</v>
      </c>
      <c r="Q9" s="85" t="s">
        <v>1137</v>
      </c>
    </row>
    <row r="10" spans="2:17" x14ac:dyDescent="0.3">
      <c r="B10" s="288">
        <v>1</v>
      </c>
      <c r="C10" s="466" t="s">
        <v>1078</v>
      </c>
      <c r="D10" s="466">
        <v>50.817999999999998</v>
      </c>
      <c r="E10" s="466">
        <v>1.5840000000000001</v>
      </c>
      <c r="F10" s="466">
        <v>0</v>
      </c>
      <c r="G10" s="466">
        <v>0</v>
      </c>
      <c r="H10" s="466">
        <v>0</v>
      </c>
      <c r="I10" s="484" t="s">
        <v>1285</v>
      </c>
      <c r="J10" s="466" t="s">
        <v>278</v>
      </c>
      <c r="K10" s="466">
        <v>1.5840000000000001</v>
      </c>
      <c r="L10" s="466">
        <v>1.5840000000000001</v>
      </c>
      <c r="M10" s="466">
        <v>1.4</v>
      </c>
      <c r="N10" s="466">
        <v>0</v>
      </c>
      <c r="O10" s="287">
        <v>-3.0000000000000001E-3</v>
      </c>
      <c r="P10" s="287">
        <v>-3.0000000000000001E-3</v>
      </c>
      <c r="Q10" s="287">
        <v>0</v>
      </c>
    </row>
    <row r="11" spans="2:17" x14ac:dyDescent="0.3">
      <c r="B11" s="288">
        <v>2</v>
      </c>
      <c r="C11" s="466" t="s">
        <v>1079</v>
      </c>
      <c r="D11" s="466">
        <v>7.7549999999999999</v>
      </c>
      <c r="E11" s="466">
        <v>0</v>
      </c>
      <c r="F11" s="466">
        <v>0</v>
      </c>
      <c r="G11" s="466">
        <v>0</v>
      </c>
      <c r="H11" s="466">
        <v>0</v>
      </c>
      <c r="I11" s="484" t="s">
        <v>278</v>
      </c>
      <c r="J11" s="466" t="s">
        <v>278</v>
      </c>
      <c r="K11" s="466">
        <v>0</v>
      </c>
      <c r="L11" s="466">
        <v>0</v>
      </c>
      <c r="M11" s="466">
        <v>0</v>
      </c>
      <c r="N11" s="466">
        <v>0</v>
      </c>
      <c r="O11" s="287">
        <v>0</v>
      </c>
      <c r="P11" s="287">
        <v>0</v>
      </c>
      <c r="Q11" s="287">
        <v>0</v>
      </c>
    </row>
    <row r="12" spans="2:17" x14ac:dyDescent="0.3">
      <c r="B12" s="288">
        <v>3</v>
      </c>
      <c r="C12" s="466" t="s">
        <v>1085</v>
      </c>
      <c r="D12" s="466">
        <v>341.72300000000001</v>
      </c>
      <c r="E12" s="466">
        <v>59.424999999999997</v>
      </c>
      <c r="F12" s="466">
        <v>2.3220000000000001</v>
      </c>
      <c r="G12" s="466">
        <v>0</v>
      </c>
      <c r="H12" s="466">
        <v>0</v>
      </c>
      <c r="I12" s="484" t="s">
        <v>1286</v>
      </c>
      <c r="J12" s="466" t="s">
        <v>278</v>
      </c>
      <c r="K12" s="466">
        <v>61.747</v>
      </c>
      <c r="L12" s="466">
        <v>61.747</v>
      </c>
      <c r="M12" s="466">
        <v>3.6789999999999998</v>
      </c>
      <c r="N12" s="466">
        <v>0.69099999999999995</v>
      </c>
      <c r="O12" s="287">
        <v>-1.0640000000000001</v>
      </c>
      <c r="P12" s="287">
        <v>-0.14499999999999999</v>
      </c>
      <c r="Q12" s="287">
        <v>-0.1</v>
      </c>
    </row>
    <row r="13" spans="2:17" x14ac:dyDescent="0.3">
      <c r="B13" s="288">
        <v>4</v>
      </c>
      <c r="C13" s="466" t="s">
        <v>1110</v>
      </c>
      <c r="D13" s="466">
        <v>175.82300000000001</v>
      </c>
      <c r="E13" s="466">
        <v>63.082000000000001</v>
      </c>
      <c r="F13" s="466">
        <v>2.3079999999999998</v>
      </c>
      <c r="G13" s="466">
        <v>0</v>
      </c>
      <c r="H13" s="466">
        <v>0</v>
      </c>
      <c r="I13" s="484" t="s">
        <v>1287</v>
      </c>
      <c r="J13" s="466" t="s">
        <v>278</v>
      </c>
      <c r="K13" s="466">
        <v>65.39</v>
      </c>
      <c r="L13" s="466">
        <v>65.39</v>
      </c>
      <c r="M13" s="466">
        <v>1.9350000000000001</v>
      </c>
      <c r="N13" s="466">
        <v>0.184</v>
      </c>
      <c r="O13" s="287">
        <v>-0.93100000000000005</v>
      </c>
      <c r="P13" s="287">
        <v>-2.9000000000000001E-2</v>
      </c>
      <c r="Q13" s="287">
        <v>-1.4999999999999999E-2</v>
      </c>
    </row>
    <row r="14" spans="2:17" x14ac:dyDescent="0.3">
      <c r="B14" s="288">
        <v>5</v>
      </c>
      <c r="C14" s="466" t="s">
        <v>1115</v>
      </c>
      <c r="D14" s="466">
        <v>35.478999999999999</v>
      </c>
      <c r="E14" s="466">
        <v>7.952</v>
      </c>
      <c r="F14" s="466">
        <v>5.1749999999999998</v>
      </c>
      <c r="G14" s="466">
        <v>0</v>
      </c>
      <c r="H14" s="466">
        <v>0</v>
      </c>
      <c r="I14" s="484" t="s">
        <v>1288</v>
      </c>
      <c r="J14" s="466" t="s">
        <v>278</v>
      </c>
      <c r="K14" s="466">
        <v>13.126999999999999</v>
      </c>
      <c r="L14" s="466">
        <v>13.126999999999999</v>
      </c>
      <c r="M14" s="466">
        <v>0</v>
      </c>
      <c r="N14" s="466">
        <v>0</v>
      </c>
      <c r="O14" s="287">
        <v>-3.2000000000000001E-2</v>
      </c>
      <c r="P14" s="287">
        <v>0</v>
      </c>
      <c r="Q14" s="287">
        <v>0</v>
      </c>
    </row>
    <row r="15" spans="2:17" x14ac:dyDescent="0.3">
      <c r="B15" s="288">
        <v>6</v>
      </c>
      <c r="C15" s="466" t="s">
        <v>1116</v>
      </c>
      <c r="D15" s="466">
        <v>123.873</v>
      </c>
      <c r="E15" s="466">
        <v>32.386000000000003</v>
      </c>
      <c r="F15" s="466">
        <v>0</v>
      </c>
      <c r="G15" s="466">
        <v>0</v>
      </c>
      <c r="H15" s="466">
        <v>0</v>
      </c>
      <c r="I15" s="484" t="s">
        <v>1289</v>
      </c>
      <c r="J15" s="466" t="s">
        <v>278</v>
      </c>
      <c r="K15" s="466">
        <v>32.386000000000003</v>
      </c>
      <c r="L15" s="466">
        <v>32.386000000000003</v>
      </c>
      <c r="M15" s="466">
        <v>0</v>
      </c>
      <c r="N15" s="466">
        <v>0</v>
      </c>
      <c r="O15" s="287">
        <v>-0.28999999999999998</v>
      </c>
      <c r="P15" s="287">
        <v>0</v>
      </c>
      <c r="Q15" s="287">
        <v>0</v>
      </c>
    </row>
    <row r="16" spans="2:17" x14ac:dyDescent="0.3">
      <c r="B16" s="288">
        <v>7</v>
      </c>
      <c r="C16" s="466" t="s">
        <v>1120</v>
      </c>
      <c r="D16" s="466">
        <v>211.81700000000001</v>
      </c>
      <c r="E16" s="466">
        <v>87.28</v>
      </c>
      <c r="F16" s="466">
        <v>0</v>
      </c>
      <c r="G16" s="466">
        <v>3.0939999999999999</v>
      </c>
      <c r="H16" s="466">
        <v>0</v>
      </c>
      <c r="I16" s="484" t="s">
        <v>1290</v>
      </c>
      <c r="J16" s="466" t="s">
        <v>278</v>
      </c>
      <c r="K16" s="466">
        <v>90.373999999999995</v>
      </c>
      <c r="L16" s="466">
        <v>90.373999999999995</v>
      </c>
      <c r="M16" s="466">
        <v>12.677</v>
      </c>
      <c r="N16" s="466">
        <v>0.16900000000000001</v>
      </c>
      <c r="O16" s="287">
        <v>-1.0720000000000001</v>
      </c>
      <c r="P16" s="287">
        <v>-0.29399999999999998</v>
      </c>
      <c r="Q16" s="287">
        <v>-3.0000000000000001E-3</v>
      </c>
    </row>
    <row r="17" spans="2:17" x14ac:dyDescent="0.3">
      <c r="B17" s="288">
        <v>8</v>
      </c>
      <c r="C17" s="466" t="s">
        <v>1121</v>
      </c>
      <c r="D17" s="466">
        <v>131.36799999999999</v>
      </c>
      <c r="E17" s="466">
        <v>15.833</v>
      </c>
      <c r="F17" s="466">
        <v>0</v>
      </c>
      <c r="G17" s="466">
        <v>0</v>
      </c>
      <c r="H17" s="466">
        <v>0</v>
      </c>
      <c r="I17" s="484" t="s">
        <v>1291</v>
      </c>
      <c r="J17" s="466" t="s">
        <v>278</v>
      </c>
      <c r="K17" s="466">
        <v>15.833</v>
      </c>
      <c r="L17" s="466">
        <v>15.833</v>
      </c>
      <c r="M17" s="466">
        <v>0.41599999999999998</v>
      </c>
      <c r="N17" s="466">
        <v>0</v>
      </c>
      <c r="O17" s="287">
        <v>-6.0999999999999999E-2</v>
      </c>
      <c r="P17" s="287">
        <v>-1E-3</v>
      </c>
      <c r="Q17" s="287">
        <v>0</v>
      </c>
    </row>
    <row r="18" spans="2:17" x14ac:dyDescent="0.3">
      <c r="B18" s="288">
        <v>9</v>
      </c>
      <c r="C18" s="466" t="s">
        <v>1128</v>
      </c>
      <c r="D18" s="466">
        <v>614.57399999999996</v>
      </c>
      <c r="E18" s="466">
        <v>220.749</v>
      </c>
      <c r="F18" s="466">
        <v>8.5069999999999997</v>
      </c>
      <c r="G18" s="466">
        <v>0</v>
      </c>
      <c r="H18" s="466">
        <v>0</v>
      </c>
      <c r="I18" s="484" t="s">
        <v>1292</v>
      </c>
      <c r="J18" s="466" t="s">
        <v>278</v>
      </c>
      <c r="K18" s="466">
        <v>229.256</v>
      </c>
      <c r="L18" s="466">
        <v>229.256</v>
      </c>
      <c r="M18" s="466">
        <v>9.0619999999999994</v>
      </c>
      <c r="N18" s="466">
        <v>0.53300000000000003</v>
      </c>
      <c r="O18" s="287">
        <v>-0.17299999999999999</v>
      </c>
      <c r="P18" s="287">
        <v>-1.7999999999999999E-2</v>
      </c>
      <c r="Q18" s="287">
        <v>-0.01</v>
      </c>
    </row>
    <row r="19" spans="2:17" x14ac:dyDescent="0.3">
      <c r="B19" s="288">
        <v>10</v>
      </c>
      <c r="C19" s="466" t="s">
        <v>1220</v>
      </c>
      <c r="D19" s="466">
        <v>260.92099999999999</v>
      </c>
      <c r="E19" s="466">
        <v>62.34</v>
      </c>
      <c r="F19" s="466">
        <v>62.131</v>
      </c>
      <c r="G19" s="466">
        <v>0</v>
      </c>
      <c r="H19" s="466">
        <v>0</v>
      </c>
      <c r="I19" s="484" t="s">
        <v>1293</v>
      </c>
      <c r="J19" s="466" t="s">
        <v>278</v>
      </c>
      <c r="K19" s="466">
        <v>124.47199999999999</v>
      </c>
      <c r="L19" s="466">
        <v>124.47199999999999</v>
      </c>
      <c r="M19" s="466">
        <v>21.991</v>
      </c>
      <c r="N19" s="466">
        <v>0.49099999999999999</v>
      </c>
      <c r="O19" s="287">
        <v>-0.66100000000000003</v>
      </c>
      <c r="P19" s="287">
        <v>-0.23599999999999999</v>
      </c>
      <c r="Q19" s="287">
        <v>-4.9000000000000002E-2</v>
      </c>
    </row>
    <row r="20" spans="2:17" x14ac:dyDescent="0.3">
      <c r="B20" s="288">
        <v>11</v>
      </c>
      <c r="C20" s="466" t="s">
        <v>1221</v>
      </c>
      <c r="D20" s="466">
        <v>1370.414</v>
      </c>
      <c r="E20" s="466">
        <v>479.39499999999998</v>
      </c>
      <c r="F20" s="466">
        <v>88.183000000000007</v>
      </c>
      <c r="G20" s="466">
        <v>3.0939999999999999</v>
      </c>
      <c r="H20" s="466">
        <v>0</v>
      </c>
      <c r="I20" s="484" t="s">
        <v>1294</v>
      </c>
      <c r="J20" s="466" t="s">
        <v>278</v>
      </c>
      <c r="K20" s="466">
        <v>570.67200000000003</v>
      </c>
      <c r="L20" s="466">
        <v>570.67200000000003</v>
      </c>
      <c r="M20" s="466">
        <v>49.003999999999998</v>
      </c>
      <c r="N20" s="466">
        <v>1.2689999999999999</v>
      </c>
      <c r="O20" s="287">
        <v>-2.649</v>
      </c>
      <c r="P20" s="287">
        <v>-0.69</v>
      </c>
      <c r="Q20" s="287">
        <v>-0.123</v>
      </c>
    </row>
    <row r="21" spans="2:17" x14ac:dyDescent="0.3">
      <c r="B21" s="288">
        <v>12</v>
      </c>
      <c r="C21" s="466" t="s">
        <v>1222</v>
      </c>
      <c r="D21" s="466">
        <v>0</v>
      </c>
      <c r="E21" s="466">
        <v>0</v>
      </c>
      <c r="F21" s="466">
        <v>0</v>
      </c>
      <c r="G21" s="466">
        <v>0</v>
      </c>
      <c r="H21" s="466">
        <v>0</v>
      </c>
      <c r="I21" s="466">
        <v>0</v>
      </c>
      <c r="J21" s="466" t="s">
        <v>278</v>
      </c>
      <c r="K21" s="466">
        <v>0</v>
      </c>
      <c r="L21" s="466">
        <v>0</v>
      </c>
      <c r="M21" s="466">
        <v>0</v>
      </c>
      <c r="N21" s="466">
        <v>0</v>
      </c>
      <c r="O21" s="287">
        <v>0</v>
      </c>
      <c r="P21" s="287">
        <v>0</v>
      </c>
      <c r="Q21" s="287">
        <v>0</v>
      </c>
    </row>
    <row r="22" spans="2:17" x14ac:dyDescent="0.3">
      <c r="B22" s="288">
        <v>13</v>
      </c>
      <c r="C22" s="466" t="s">
        <v>1223</v>
      </c>
      <c r="D22" s="466">
        <v>0</v>
      </c>
      <c r="E22" s="466">
        <v>0</v>
      </c>
      <c r="F22" s="466">
        <v>0</v>
      </c>
      <c r="G22" s="466">
        <v>0</v>
      </c>
      <c r="H22" s="466">
        <v>0</v>
      </c>
      <c r="I22" s="466">
        <v>0</v>
      </c>
      <c r="J22" s="466" t="s">
        <v>278</v>
      </c>
      <c r="K22" s="466">
        <v>0</v>
      </c>
      <c r="L22" s="466">
        <v>0</v>
      </c>
      <c r="M22" s="466">
        <v>0</v>
      </c>
      <c r="N22" s="466">
        <v>0</v>
      </c>
      <c r="O22" s="466">
        <v>0</v>
      </c>
      <c r="P22" s="466">
        <v>0</v>
      </c>
      <c r="Q22" s="466">
        <v>0</v>
      </c>
    </row>
    <row r="25" spans="2:17" ht="37.799999999999997" customHeight="1" x14ac:dyDescent="0.3">
      <c r="C25" s="579" t="s">
        <v>1295</v>
      </c>
      <c r="D25" s="579"/>
      <c r="E25" s="579"/>
      <c r="F25" s="579"/>
      <c r="G25" s="579"/>
      <c r="H25" s="579"/>
      <c r="I25" s="579"/>
      <c r="J25" s="579"/>
      <c r="K25" s="579"/>
      <c r="L25" s="579"/>
      <c r="M25" s="579"/>
      <c r="N25" s="579"/>
      <c r="O25" s="579"/>
      <c r="P25" s="579"/>
      <c r="Q25" s="579"/>
    </row>
  </sheetData>
  <mergeCells count="11">
    <mergeCell ref="C25:Q25"/>
    <mergeCell ref="C6:C9"/>
    <mergeCell ref="D6:Q6"/>
    <mergeCell ref="E7:Q7"/>
    <mergeCell ref="E8:I8"/>
    <mergeCell ref="J8:J9"/>
    <mergeCell ref="K8:K9"/>
    <mergeCell ref="L8:L9"/>
    <mergeCell ref="M8:M9"/>
    <mergeCell ref="N8:N9"/>
    <mergeCell ref="O8:Q8"/>
  </mergeCells>
  <hyperlinks>
    <hyperlink ref="B2" location="Summary!B55" display="Template 5: Banking book - Indicators of potential climate change physical risk: Exposures subject to physical risk" xr:uid="{815E3663-91E6-4BE2-92A7-AEDDEA8C5E8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EDDD9-0FFC-4C61-AA12-F2C947FA517D}">
  <sheetPr>
    <tabColor rgb="FF575783"/>
  </sheetPr>
  <dimension ref="B1:AC23"/>
  <sheetViews>
    <sheetView workbookViewId="0">
      <selection activeCell="B2" sqref="B2"/>
    </sheetView>
  </sheetViews>
  <sheetFormatPr defaultColWidth="8.88671875" defaultRowHeight="11.4" x14ac:dyDescent="0.3"/>
  <cols>
    <col min="1" max="1" width="5.44140625" style="392" customWidth="1"/>
    <col min="2" max="2" width="7.88671875" style="392" customWidth="1"/>
    <col min="3" max="3" width="48.33203125" style="392" customWidth="1"/>
    <col min="4" max="4" width="23.5546875" style="392" customWidth="1"/>
    <col min="5" max="9" width="6.109375" style="392" customWidth="1"/>
    <col min="10" max="16384" width="8.88671875" style="392"/>
  </cols>
  <sheetData>
    <row r="1" spans="2:29" ht="12" customHeight="1" x14ac:dyDescent="0.3"/>
    <row r="2" spans="2:29" ht="21" x14ac:dyDescent="0.3">
      <c r="B2" s="59" t="s">
        <v>1231</v>
      </c>
      <c r="C2" s="393"/>
      <c r="E2" s="393"/>
      <c r="F2" s="393"/>
    </row>
    <row r="3" spans="2:29" x14ac:dyDescent="0.3">
      <c r="B3" s="394"/>
      <c r="C3" s="393"/>
      <c r="E3" s="393"/>
      <c r="F3" s="393"/>
    </row>
    <row r="4" spans="2:29" x14ac:dyDescent="0.3">
      <c r="B4" s="397"/>
      <c r="C4" s="397"/>
      <c r="D4" s="398" t="s">
        <v>21</v>
      </c>
      <c r="E4" s="398" t="s">
        <v>23</v>
      </c>
      <c r="F4" s="398" t="s">
        <v>24</v>
      </c>
      <c r="G4" s="398" t="s">
        <v>25</v>
      </c>
      <c r="H4" s="398" t="s">
        <v>26</v>
      </c>
      <c r="I4" s="398" t="s">
        <v>27</v>
      </c>
    </row>
    <row r="5" spans="2:29" s="395" customFormat="1" ht="51" customHeight="1" x14ac:dyDescent="0.3">
      <c r="B5" s="397"/>
      <c r="C5" s="494" t="s">
        <v>1251</v>
      </c>
      <c r="D5" s="399" t="s">
        <v>1243</v>
      </c>
      <c r="E5" s="582" t="s">
        <v>1248</v>
      </c>
      <c r="F5" s="582"/>
      <c r="G5" s="582"/>
      <c r="H5" s="582"/>
      <c r="I5" s="582"/>
      <c r="J5" s="392"/>
      <c r="K5" s="392"/>
      <c r="L5" s="392"/>
      <c r="M5" s="392"/>
      <c r="N5" s="392"/>
      <c r="O5" s="392"/>
      <c r="P5" s="392"/>
      <c r="Q5" s="392"/>
      <c r="R5" s="392"/>
      <c r="S5" s="392"/>
      <c r="T5" s="392"/>
      <c r="U5" s="392"/>
      <c r="V5" s="392"/>
      <c r="W5" s="392"/>
      <c r="X5" s="392"/>
      <c r="Y5" s="392"/>
      <c r="Z5" s="392"/>
      <c r="AA5" s="392"/>
      <c r="AB5" s="392"/>
      <c r="AC5" s="392"/>
    </row>
    <row r="6" spans="2:29" s="396" customFormat="1" ht="16.5" customHeight="1" x14ac:dyDescent="0.3">
      <c r="B6" s="400"/>
      <c r="C6" s="400"/>
      <c r="D6" s="401" t="s">
        <v>28</v>
      </c>
      <c r="E6" s="401" t="s">
        <v>28</v>
      </c>
      <c r="F6" s="401" t="s">
        <v>29</v>
      </c>
      <c r="G6" s="401" t="s">
        <v>30</v>
      </c>
      <c r="H6" s="401" t="s">
        <v>31</v>
      </c>
      <c r="I6" s="401" t="s">
        <v>32</v>
      </c>
    </row>
    <row r="7" spans="2:29" ht="21.6" customHeight="1" x14ac:dyDescent="0.3">
      <c r="B7" s="583" t="s">
        <v>1232</v>
      </c>
      <c r="C7" s="583"/>
      <c r="D7" s="583"/>
      <c r="E7" s="583"/>
      <c r="F7" s="583"/>
      <c r="G7" s="583"/>
      <c r="H7" s="583"/>
      <c r="I7" s="583"/>
    </row>
    <row r="8" spans="2:29" ht="28.5" customHeight="1" x14ac:dyDescent="0.2">
      <c r="B8" s="402" t="s">
        <v>33</v>
      </c>
      <c r="C8" s="403" t="s">
        <v>1233</v>
      </c>
      <c r="D8" s="404">
        <v>1562435.6680000001</v>
      </c>
      <c r="E8" s="405"/>
      <c r="F8" s="405"/>
      <c r="G8" s="405"/>
      <c r="H8" s="405"/>
      <c r="I8" s="405"/>
    </row>
    <row r="9" spans="2:29" ht="28.2" customHeight="1" x14ac:dyDescent="0.2">
      <c r="B9" s="402" t="s">
        <v>34</v>
      </c>
      <c r="C9" s="406" t="s">
        <v>1234</v>
      </c>
      <c r="D9" s="404">
        <v>647819.66799999995</v>
      </c>
      <c r="E9" s="408"/>
      <c r="F9" s="408"/>
      <c r="G9" s="408"/>
      <c r="H9" s="408"/>
      <c r="I9" s="408"/>
    </row>
    <row r="10" spans="2:29" ht="28.2" customHeight="1" x14ac:dyDescent="0.2">
      <c r="B10" s="402" t="s">
        <v>35</v>
      </c>
      <c r="C10" s="403" t="s">
        <v>1235</v>
      </c>
      <c r="D10" s="404">
        <v>3010288.4587500002</v>
      </c>
      <c r="E10" s="405"/>
      <c r="F10" s="405"/>
      <c r="G10" s="405"/>
      <c r="H10" s="405"/>
      <c r="I10" s="405"/>
    </row>
    <row r="11" spans="2:29" ht="28.2" customHeight="1" x14ac:dyDescent="0.2">
      <c r="B11" s="402" t="s">
        <v>36</v>
      </c>
      <c r="C11" s="403" t="s">
        <v>1236</v>
      </c>
      <c r="D11" s="407">
        <v>0.5190318766490537</v>
      </c>
      <c r="E11" s="405"/>
      <c r="F11" s="405"/>
      <c r="G11" s="405"/>
      <c r="H11" s="405"/>
      <c r="I11" s="405"/>
    </row>
    <row r="12" spans="2:29" ht="28.2" customHeight="1" x14ac:dyDescent="0.2">
      <c r="B12" s="402" t="s">
        <v>37</v>
      </c>
      <c r="C12" s="406" t="s">
        <v>1234</v>
      </c>
      <c r="D12" s="407">
        <v>0.21520185752198723</v>
      </c>
      <c r="E12" s="408"/>
      <c r="F12" s="408"/>
      <c r="G12" s="408"/>
      <c r="H12" s="408"/>
      <c r="I12" s="408"/>
    </row>
    <row r="13" spans="2:29" ht="28.2" customHeight="1" x14ac:dyDescent="0.2">
      <c r="B13" s="402" t="s">
        <v>38</v>
      </c>
      <c r="C13" s="403" t="s">
        <v>1237</v>
      </c>
      <c r="D13" s="404">
        <v>6309474.568</v>
      </c>
      <c r="E13" s="405"/>
      <c r="F13" s="405"/>
      <c r="G13" s="405"/>
      <c r="H13" s="405"/>
      <c r="I13" s="405"/>
    </row>
    <row r="14" spans="2:29" ht="28.5" customHeight="1" x14ac:dyDescent="0.2">
      <c r="B14" s="402" t="s">
        <v>39</v>
      </c>
      <c r="C14" s="403" t="s">
        <v>1238</v>
      </c>
      <c r="D14" s="407">
        <v>0.24763324602721498</v>
      </c>
      <c r="E14" s="405"/>
      <c r="F14" s="405"/>
      <c r="G14" s="405"/>
      <c r="H14" s="405"/>
      <c r="I14" s="405"/>
    </row>
    <row r="15" spans="2:29" ht="28.2" customHeight="1" x14ac:dyDescent="0.2">
      <c r="B15" s="402" t="s">
        <v>40</v>
      </c>
      <c r="C15" s="406" t="s">
        <v>1239</v>
      </c>
      <c r="D15" s="407">
        <v>0.10267410717297625</v>
      </c>
      <c r="E15" s="408"/>
      <c r="F15" s="408"/>
      <c r="G15" s="408"/>
      <c r="H15" s="408"/>
      <c r="I15" s="408"/>
    </row>
    <row r="16" spans="2:29" ht="42" customHeight="1" x14ac:dyDescent="0.2">
      <c r="B16" s="402" t="s">
        <v>41</v>
      </c>
      <c r="C16" s="403" t="s">
        <v>1240</v>
      </c>
      <c r="D16" s="408"/>
      <c r="E16" s="405"/>
      <c r="F16" s="405"/>
      <c r="G16" s="405"/>
      <c r="H16" s="405"/>
      <c r="I16" s="405"/>
    </row>
    <row r="17" spans="2:9" ht="61.5" customHeight="1" x14ac:dyDescent="0.2">
      <c r="B17" s="402" t="s">
        <v>42</v>
      </c>
      <c r="C17" s="403" t="s">
        <v>1241</v>
      </c>
      <c r="D17" s="408"/>
      <c r="E17" s="405"/>
      <c r="F17" s="405"/>
      <c r="G17" s="405"/>
      <c r="H17" s="405"/>
      <c r="I17" s="405"/>
    </row>
    <row r="18" spans="2:9" ht="111" customHeight="1" x14ac:dyDescent="0.2">
      <c r="B18" s="402" t="s">
        <v>43</v>
      </c>
      <c r="C18" s="403" t="s">
        <v>1242</v>
      </c>
      <c r="D18" s="408"/>
      <c r="E18" s="405"/>
      <c r="F18" s="405"/>
      <c r="G18" s="405"/>
      <c r="H18" s="405"/>
      <c r="I18" s="405"/>
    </row>
    <row r="19" spans="2:9" ht="19.8" customHeight="1" x14ac:dyDescent="0.3">
      <c r="B19" s="583" t="s">
        <v>1243</v>
      </c>
      <c r="C19" s="583"/>
      <c r="D19" s="583"/>
      <c r="E19" s="583"/>
      <c r="F19" s="583"/>
      <c r="G19" s="583"/>
      <c r="H19" s="583"/>
      <c r="I19" s="583"/>
    </row>
    <row r="20" spans="2:9" ht="26.1" customHeight="1" x14ac:dyDescent="0.2">
      <c r="B20" s="402" t="s">
        <v>44</v>
      </c>
      <c r="C20" s="403" t="s">
        <v>1244</v>
      </c>
      <c r="D20" s="407">
        <v>0.2359</v>
      </c>
      <c r="E20" s="409"/>
      <c r="F20" s="409"/>
      <c r="G20" s="409"/>
      <c r="H20" s="409"/>
      <c r="I20" s="409"/>
    </row>
    <row r="21" spans="2:9" ht="24.6" customHeight="1" x14ac:dyDescent="0.2">
      <c r="B21" s="402" t="s">
        <v>45</v>
      </c>
      <c r="C21" s="406" t="s">
        <v>1245</v>
      </c>
      <c r="D21" s="407">
        <v>0.13500000000000001</v>
      </c>
      <c r="E21" s="409"/>
      <c r="F21" s="409"/>
      <c r="G21" s="409"/>
      <c r="H21" s="409"/>
      <c r="I21" s="409"/>
    </row>
    <row r="22" spans="2:9" ht="28.5" customHeight="1" x14ac:dyDescent="0.2">
      <c r="B22" s="402" t="s">
        <v>46</v>
      </c>
      <c r="C22" s="403" t="s">
        <v>1246</v>
      </c>
      <c r="D22" s="407">
        <v>7.4200000000000002E-2</v>
      </c>
      <c r="E22" s="409"/>
      <c r="F22" s="409"/>
      <c r="G22" s="409"/>
      <c r="H22" s="409"/>
      <c r="I22" s="409"/>
    </row>
    <row r="23" spans="2:9" ht="30" customHeight="1" x14ac:dyDescent="0.2">
      <c r="B23" s="402" t="s">
        <v>47</v>
      </c>
      <c r="C23" s="406" t="s">
        <v>1247</v>
      </c>
      <c r="D23" s="407">
        <v>7.4200000000000002E-2</v>
      </c>
      <c r="E23" s="409"/>
      <c r="F23" s="409"/>
      <c r="G23" s="409"/>
      <c r="H23" s="409"/>
      <c r="I23" s="409"/>
    </row>
  </sheetData>
  <mergeCells count="3">
    <mergeCell ref="E5:I5"/>
    <mergeCell ref="B7:I7"/>
    <mergeCell ref="B19:I19"/>
  </mergeCells>
  <conditionalFormatting sqref="D8:I18 D20:I23">
    <cfRule type="cellIs" dxfId="0" priority="1" stopIfTrue="1" operator="lessThan">
      <formula>0</formula>
    </cfRule>
  </conditionalFormatting>
  <hyperlinks>
    <hyperlink ref="B2" location="Summary!B57" display="EU KM2: Key metrics - MREL and, where applicable, G-SII requirement for own funds and eligible liabilities" xr:uid="{68A79661-27EA-408D-B9D7-EFD42DD97F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Summary</vt:lpstr>
      <vt:lpstr>EU OV1</vt:lpstr>
      <vt:lpstr>EU KM1</vt:lpstr>
      <vt:lpstr>EU CC1</vt:lpstr>
      <vt:lpstr>EU CC2</vt:lpstr>
      <vt:lpstr>EU CCyB1</vt:lpstr>
      <vt:lpstr>EU CCyB2</vt:lpstr>
      <vt:lpstr>EU LR1 - LRSum</vt:lpstr>
      <vt:lpstr>EU LR2 - LRCom</vt:lpstr>
      <vt:lpstr>EU LR3 - LRSpl</vt:lpstr>
      <vt:lpstr>EU LIQ1</vt:lpstr>
      <vt:lpstr>EU LIQ2</vt:lpstr>
      <vt:lpstr>EU CR1</vt:lpstr>
      <vt:lpstr>EU CR1-A</vt:lpstr>
      <vt:lpstr>EU CR2</vt:lpstr>
      <vt:lpstr>EU CQ1</vt:lpstr>
      <vt:lpstr>EU CQ4</vt:lpstr>
      <vt:lpstr>EU CQ5</vt:lpstr>
      <vt:lpstr>EU CQ7</vt:lpstr>
      <vt:lpstr>EU CR3</vt:lpstr>
      <vt:lpstr>EU CR4</vt:lpstr>
      <vt:lpstr>EU CR5</vt:lpstr>
      <vt:lpstr>EU CR10.5</vt:lpstr>
      <vt:lpstr>EU CCR1</vt:lpstr>
      <vt:lpstr>EU CCR3</vt:lpstr>
      <vt:lpstr>EU CCR5</vt:lpstr>
      <vt:lpstr>EU SEC1</vt:lpstr>
      <vt:lpstr>EU SEC3</vt:lpstr>
      <vt:lpstr>EU SEC5</vt:lpstr>
      <vt:lpstr>EU MR1</vt:lpstr>
      <vt:lpstr>EU CVA1</vt:lpstr>
      <vt:lpstr>Table EU IRRBBA</vt:lpstr>
      <vt:lpstr>EU IRRBB1</vt:lpstr>
      <vt:lpstr>1.CC Transition risk-Banking b.</vt:lpstr>
      <vt:lpstr>2.CC Trans-BB.RE collateral</vt:lpstr>
      <vt:lpstr>3.CC Trans-BB.alignment metrics</vt:lpstr>
      <vt:lpstr>4.CC Transition-toppollutcomp</vt:lpstr>
      <vt:lpstr>5.CC Physical risk</vt:lpstr>
      <vt:lpstr>EU KM2</vt:lpstr>
    </vt:vector>
  </TitlesOfParts>
  <Company>Artea Bankas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Jasevičė</dc:creator>
  <cp:lastModifiedBy>Jolanta Jasevičė</cp:lastModifiedBy>
  <dcterms:created xsi:type="dcterms:W3CDTF">2026-02-19T12:28:34Z</dcterms:created>
  <dcterms:modified xsi:type="dcterms:W3CDTF">2026-09-24T12:32:38Z</dcterms:modified>
</cp:coreProperties>
</file>