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L:\Reg-Riz\Pillar3_new version\2025\4Q\Taisyta 2026.06.25_IRRBB\"/>
    </mc:Choice>
  </mc:AlternateContent>
  <xr:revisionPtr revIDLastSave="0" documentId="13_ncr:1_{CDB131CD-7C28-4C40-8505-6E32F80AA4E0}" xr6:coauthVersionLast="47" xr6:coauthVersionMax="47" xr10:uidLastSave="{00000000-0000-0000-0000-000000000000}"/>
  <bookViews>
    <workbookView xWindow="-108" yWindow="-108" windowWidth="30936" windowHeight="16776" xr2:uid="{CF181257-F8B8-4B77-9A86-F2DEC57C722E}"/>
  </bookViews>
  <sheets>
    <sheet name="Summary" sheetId="1" r:id="rId1"/>
    <sheet name="EU OV1" sheetId="3" r:id="rId2"/>
    <sheet name="EU KM1" sheetId="4" r:id="rId3"/>
    <sheet name="EU INS1" sheetId="5" r:id="rId4"/>
    <sheet name="EU LI1" sheetId="31" r:id="rId5"/>
    <sheet name="EU LI2" sheetId="32" r:id="rId6"/>
    <sheet name="EU LI3" sheetId="33" r:id="rId7"/>
    <sheet name="EU CC1" sheetId="36" r:id="rId8"/>
    <sheet name="EU CC2" sheetId="37" r:id="rId9"/>
    <sheet name="EU CCA" sheetId="38" r:id="rId10"/>
    <sheet name="EU CCyB1" sheetId="7" r:id="rId11"/>
    <sheet name="EU CCyB2" sheetId="8" r:id="rId12"/>
    <sheet name="EU LR1 - LRSum" sheetId="40" r:id="rId13"/>
    <sheet name="EU LR2 - LRCom" sheetId="41" r:id="rId14"/>
    <sheet name="EU LR3 - LRSpl" sheetId="42" r:id="rId15"/>
    <sheet name="EU LIQ1" sheetId="46" r:id="rId16"/>
    <sheet name="EU LIQ2" sheetId="48" r:id="rId17"/>
    <sheet name="EU CR1" sheetId="50" r:id="rId18"/>
    <sheet name="EU CR1-A" sheetId="51" r:id="rId19"/>
    <sheet name="EU CR2" sheetId="52" r:id="rId20"/>
    <sheet name="EU CQ1" sheetId="53" r:id="rId21"/>
    <sheet name="EU CQ3" sheetId="54" r:id="rId22"/>
    <sheet name="EU CQ4" sheetId="55" r:id="rId23"/>
    <sheet name="EU CQ5" sheetId="56" r:id="rId24"/>
    <sheet name="EU CQ7" sheetId="57" r:id="rId25"/>
    <sheet name="EU CR3" sheetId="59" r:id="rId26"/>
    <sheet name="EU CR4" sheetId="10" r:id="rId27"/>
    <sheet name="EU CR5" sheetId="11" r:id="rId28"/>
    <sheet name="EU CR10.5" sheetId="13" r:id="rId29"/>
    <sheet name="EU CCR1" sheetId="15" r:id="rId30"/>
    <sheet name="EU CCR3" sheetId="16" r:id="rId31"/>
    <sheet name="EU CCR5" sheetId="17" r:id="rId32"/>
    <sheet name="EU SEC1" sheetId="66" r:id="rId33"/>
    <sheet name="EU SEC3" sheetId="67" r:id="rId34"/>
    <sheet name="EU SEC5" sheetId="68" r:id="rId35"/>
    <sheet name="EU MR1" sheetId="19" r:id="rId36"/>
    <sheet name="EU CVA1" sheetId="27" r:id="rId37"/>
    <sheet name="EU OR1" sheetId="64" r:id="rId38"/>
    <sheet name="EU OR2" sheetId="21" r:id="rId39"/>
    <sheet name="EU OR3" sheetId="22" r:id="rId40"/>
    <sheet name="EU IRRBB1" sheetId="70" r:id="rId41"/>
    <sheet name="EU REM1" sheetId="71" r:id="rId42"/>
    <sheet name="REM2" sheetId="72" r:id="rId43"/>
    <sheet name="REM3" sheetId="73" r:id="rId44"/>
    <sheet name="REM4" sheetId="74" r:id="rId45"/>
    <sheet name="REM5" sheetId="75" r:id="rId46"/>
    <sheet name="EU AE1" sheetId="61" r:id="rId47"/>
    <sheet name="EU AE2" sheetId="62" r:id="rId48"/>
    <sheet name="EU AE3" sheetId="63" r:id="rId49"/>
    <sheet name="1.CC Transition risk-Banking b." sheetId="76" r:id="rId50"/>
    <sheet name="2.CC Trans-BB.RE collateral" sheetId="77" r:id="rId51"/>
    <sheet name="3.CC Trans-BB.alignment metrics" sheetId="78" r:id="rId52"/>
    <sheet name="4.CC Transition-toppollutcomp" sheetId="79" r:id="rId53"/>
    <sheet name="5.CC Physical risk" sheetId="80" r:id="rId54"/>
    <sheet name="EU KM2" sheetId="26" r:id="rId55"/>
    <sheet name="EU TLAC1" sheetId="24" r:id="rId56"/>
    <sheet name="EU TLAC3" sheetId="28" r:id="rId57"/>
  </sheets>
  <definedNames>
    <definedName name="_xlnm._FilterDatabase" localSheetId="0" hidden="1">Summary!$A$2:$C$79</definedName>
    <definedName name="_ftn1" localSheetId="5">'EU LI2'!#REF!</definedName>
    <definedName name="_ftnref1" localSheetId="5">'EU LI2'!#REF!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 i="1" l="1"/>
  <c r="F10" i="68" l="1"/>
  <c r="F9" i="68" s="1"/>
  <c r="D10" i="68"/>
  <c r="D9" i="68" s="1"/>
  <c r="T17" i="67"/>
  <c r="T16" i="67" s="1"/>
  <c r="P17" i="67"/>
  <c r="P16" i="67" s="1"/>
  <c r="L17" i="67"/>
  <c r="L16" i="67" s="1"/>
  <c r="H17" i="67"/>
  <c r="H16" i="67" s="1"/>
  <c r="G17" i="67"/>
  <c r="G16" i="67" s="1"/>
  <c r="F17" i="67"/>
  <c r="F16" i="67" s="1"/>
  <c r="T10" i="67"/>
  <c r="T9" i="67" s="1"/>
  <c r="P10" i="67"/>
  <c r="P9" i="67" s="1"/>
  <c r="L10" i="67"/>
  <c r="L9" i="67" s="1"/>
  <c r="H10" i="67"/>
  <c r="H9" i="67" s="1"/>
  <c r="G10" i="67"/>
  <c r="G9" i="67" s="1"/>
  <c r="F9" i="67"/>
  <c r="I11" i="66"/>
  <c r="I10" i="66" s="1"/>
  <c r="H11" i="66"/>
  <c r="H10" i="66" s="1"/>
  <c r="J14" i="66"/>
  <c r="G11" i="66"/>
  <c r="G10" i="66" s="1"/>
  <c r="T8" i="67" l="1"/>
  <c r="P8" i="67"/>
  <c r="H8" i="67"/>
  <c r="L8" i="67"/>
  <c r="F8" i="67"/>
  <c r="G8" i="67"/>
  <c r="F11" i="66"/>
  <c r="F10" i="66" l="1"/>
  <c r="J11" i="66"/>
  <c r="J10" i="66" s="1"/>
  <c r="D8" i="42" l="1"/>
  <c r="D6" i="42" s="1"/>
  <c r="D70" i="41"/>
  <c r="E70" i="41"/>
  <c r="D65" i="41" l="1"/>
  <c r="E34" i="41"/>
  <c r="D34" i="41"/>
  <c r="E26" i="41"/>
  <c r="E14" i="41"/>
  <c r="D26" i="41"/>
  <c r="D56" i="41" s="1"/>
  <c r="D72" i="41" s="1"/>
  <c r="D74" i="41" s="1"/>
  <c r="D14" i="41"/>
  <c r="E56" i="41" l="1"/>
  <c r="D58" i="41"/>
  <c r="D59" i="41"/>
  <c r="D60" i="41"/>
  <c r="D71" i="41"/>
  <c r="D73" i="41" s="1"/>
  <c r="E45" i="37"/>
  <c r="E47" i="37" s="1"/>
  <c r="D45" i="37"/>
  <c r="D47" i="37" s="1"/>
  <c r="E71" i="41" l="1"/>
  <c r="E73" i="41" s="1"/>
  <c r="E72" i="41"/>
  <c r="E74" i="41" s="1"/>
  <c r="E59" i="41"/>
  <c r="E58" i="41"/>
  <c r="E30" i="37"/>
  <c r="D30" i="37" s="1"/>
  <c r="D27" i="37"/>
  <c r="E27" i="37"/>
  <c r="D28" i="37"/>
  <c r="E28" i="37"/>
  <c r="D29" i="37"/>
  <c r="E29" i="37"/>
  <c r="D31" i="37"/>
  <c r="E31" i="37"/>
  <c r="D32" i="37"/>
  <c r="E32" i="37"/>
  <c r="D33" i="37"/>
  <c r="E33" i="37"/>
  <c r="D34" i="37"/>
  <c r="E34" i="37"/>
  <c r="E26" i="37"/>
  <c r="D26" i="37"/>
  <c r="D11" i="37"/>
  <c r="E11" i="37"/>
  <c r="D12" i="37"/>
  <c r="E12" i="37"/>
  <c r="D13" i="37"/>
  <c r="E13" i="37"/>
  <c r="D14" i="37"/>
  <c r="E14" i="37"/>
  <c r="D15" i="37"/>
  <c r="E15" i="37"/>
  <c r="D16" i="37"/>
  <c r="E16" i="37"/>
  <c r="D17" i="37"/>
  <c r="E17" i="37"/>
  <c r="D18" i="37"/>
  <c r="E18" i="37"/>
  <c r="D19" i="37"/>
  <c r="E19" i="37"/>
  <c r="D20" i="37"/>
  <c r="E20" i="37"/>
  <c r="D21" i="37"/>
  <c r="E21" i="37"/>
  <c r="D22" i="37"/>
  <c r="E22" i="37"/>
  <c r="D23" i="37"/>
  <c r="E23" i="37"/>
  <c r="D10" i="37"/>
  <c r="E10" i="37"/>
  <c r="B11" i="37"/>
  <c r="B12" i="37" s="1"/>
  <c r="B13" i="37" s="1"/>
  <c r="B14" i="37" s="1"/>
  <c r="B15" i="37" s="1"/>
  <c r="B16" i="37" s="1"/>
  <c r="B17" i="37" s="1"/>
  <c r="B18" i="37" s="1"/>
  <c r="B19" i="37" s="1"/>
  <c r="B20" i="37" s="1"/>
  <c r="B21" i="37" s="1"/>
  <c r="B22" i="37" s="1"/>
  <c r="B23" i="37" s="1"/>
  <c r="B24" i="37" s="1"/>
  <c r="B26" i="37" s="1"/>
  <c r="B27" i="37" s="1"/>
  <c r="B28" i="37" s="1"/>
  <c r="B29" i="37" s="1"/>
  <c r="B31" i="37" s="1"/>
  <c r="B32" i="37" s="1"/>
  <c r="B33" i="37" s="1"/>
  <c r="B34" i="37" s="1"/>
  <c r="B35" i="37" s="1"/>
  <c r="B37" i="37" s="1"/>
  <c r="B38" i="37" s="1"/>
  <c r="B39" i="37" s="1"/>
  <c r="B40" i="37" s="1"/>
  <c r="B41" i="37" s="1"/>
  <c r="B42" i="37" s="1"/>
  <c r="B43" i="37" s="1"/>
  <c r="B44" i="37" s="1"/>
  <c r="B45" i="37" s="1"/>
  <c r="B46" i="37" s="1"/>
  <c r="B47" i="37" s="1"/>
  <c r="E16" i="32"/>
  <c r="D35" i="37" l="1"/>
  <c r="E35" i="37"/>
  <c r="D24" i="37"/>
  <c r="E24" i="37"/>
  <c r="D12" i="32"/>
  <c r="E12" i="32" s="1"/>
  <c r="D89" i="36" l="1"/>
  <c r="D79" i="36"/>
  <c r="D68" i="36"/>
  <c r="D59" i="36"/>
  <c r="D48" i="36"/>
  <c r="D18" i="36"/>
  <c r="F17" i="32"/>
  <c r="H19" i="32"/>
  <c r="D19" i="32" s="1"/>
  <c r="D90" i="36" l="1"/>
  <c r="D69" i="36"/>
  <c r="D49" i="36"/>
  <c r="D94" i="36" s="1"/>
  <c r="J16" i="31"/>
  <c r="D70" i="36" l="1"/>
  <c r="D95" i="36" s="1"/>
  <c r="F21" i="31"/>
  <c r="F20" i="31"/>
  <c r="F19" i="31"/>
  <c r="F17" i="31"/>
  <c r="F15" i="31"/>
  <c r="F14" i="31"/>
  <c r="F13" i="31"/>
  <c r="F12" i="31"/>
  <c r="F11" i="31"/>
  <c r="F10" i="31"/>
  <c r="F8" i="31"/>
  <c r="D91" i="36" l="1"/>
  <c r="D96" i="36" s="1"/>
  <c r="D22" i="31"/>
  <c r="E22" i="31"/>
  <c r="F22" i="31"/>
  <c r="E8" i="32" s="1"/>
  <c r="G22" i="31"/>
  <c r="G8" i="32" s="1"/>
  <c r="H22" i="31"/>
  <c r="F8" i="32" s="1"/>
  <c r="F10" i="32" s="1"/>
  <c r="J22" i="31"/>
  <c r="D8" i="32" s="1"/>
  <c r="I9" i="31"/>
  <c r="I22" i="31" s="1"/>
  <c r="H8" i="32" s="1"/>
  <c r="H10" i="32" s="1"/>
  <c r="D32" i="31"/>
  <c r="E32" i="31"/>
  <c r="F32" i="31"/>
  <c r="E9" i="32" s="1"/>
  <c r="G32" i="31"/>
  <c r="G9" i="32" s="1"/>
  <c r="J31" i="31"/>
  <c r="J30" i="31"/>
  <c r="J29" i="31"/>
  <c r="J28" i="31"/>
  <c r="J27" i="31"/>
  <c r="J26" i="31"/>
  <c r="J25" i="31"/>
  <c r="J24" i="31"/>
  <c r="B25" i="31"/>
  <c r="B26" i="31" s="1"/>
  <c r="B27" i="31" s="1"/>
  <c r="B28" i="31" s="1"/>
  <c r="B29" i="31" s="1"/>
  <c r="B30" i="31" s="1"/>
  <c r="B31" i="31" s="1"/>
  <c r="B32" i="31" s="1"/>
  <c r="B9" i="31"/>
  <c r="B10" i="31" s="1"/>
  <c r="B11" i="31" s="1"/>
  <c r="B12" i="31" s="1"/>
  <c r="B13" i="31" s="1"/>
  <c r="B14" i="31" s="1"/>
  <c r="B15" i="31" s="1"/>
  <c r="B16" i="31" s="1"/>
  <c r="B17" i="31" s="1"/>
  <c r="B18" i="31" s="1"/>
  <c r="B19" i="31" s="1"/>
  <c r="B20" i="31" s="1"/>
  <c r="B21" i="31" s="1"/>
  <c r="B22" i="31" s="1"/>
  <c r="D11" i="32" l="1"/>
  <c r="G11" i="32"/>
  <c r="J32" i="31"/>
  <c r="D9" i="32" s="1"/>
  <c r="G10" i="32"/>
  <c r="E10" i="32"/>
  <c r="D16" i="19"/>
  <c r="F16" i="17"/>
  <c r="D16" i="17"/>
  <c r="O13" i="16"/>
  <c r="O17" i="16" s="1"/>
  <c r="O12" i="16"/>
  <c r="N17" i="16"/>
  <c r="L17" i="16"/>
  <c r="K17" i="16"/>
  <c r="H17" i="16"/>
  <c r="G17" i="16"/>
  <c r="F9" i="13"/>
  <c r="G9" i="13"/>
  <c r="C9" i="13"/>
  <c r="D10" i="32" l="1"/>
  <c r="M11" i="7"/>
  <c r="M12" i="7"/>
  <c r="M13" i="7"/>
  <c r="M14" i="7"/>
  <c r="M15" i="7"/>
  <c r="M16" i="7"/>
  <c r="M17" i="7"/>
  <c r="M18" i="7"/>
  <c r="M19" i="7"/>
  <c r="M10" i="7"/>
  <c r="I11" i="7"/>
  <c r="I12" i="7"/>
  <c r="I13" i="7"/>
  <c r="I14" i="7"/>
  <c r="I15" i="7"/>
  <c r="I16" i="7"/>
  <c r="I17" i="7"/>
  <c r="I18" i="7"/>
  <c r="I19" i="7"/>
  <c r="I10" i="7"/>
  <c r="F20" i="7"/>
  <c r="H20" i="7"/>
  <c r="J20" i="7"/>
  <c r="K20" i="7"/>
  <c r="L20" i="7"/>
  <c r="N20" i="7"/>
  <c r="O20" i="7"/>
  <c r="D20" i="7"/>
  <c r="M20" i="7" l="1"/>
  <c r="I20" i="7"/>
  <c r="F44" i="3"/>
  <c r="E44" i="3"/>
  <c r="D44" i="3"/>
  <c r="A11" i="1" l="1"/>
  <c r="A15" i="1" s="1"/>
  <c r="A18" i="1" s="1"/>
  <c r="A23" i="1" l="1"/>
  <c r="A26" i="1" s="1"/>
  <c r="A35" i="1" s="1"/>
  <c r="A37" i="1" s="1"/>
  <c r="A42" i="1" s="1"/>
  <c r="A46" i="1" s="1"/>
  <c r="A50" i="1" s="1"/>
  <c r="A52" i="1" s="1"/>
  <c r="A54" i="1" s="1"/>
  <c r="A58" i="1" s="1"/>
  <c r="A60" i="1" s="1"/>
  <c r="A66" i="1" s="1"/>
  <c r="A70" i="1" s="1"/>
</calcChain>
</file>

<file path=xl/sharedStrings.xml><?xml version="1.0" encoding="utf-8"?>
<sst xmlns="http://schemas.openxmlformats.org/spreadsheetml/2006/main" count="3552" uniqueCount="2108">
  <si>
    <t>EU KM2</t>
  </si>
  <si>
    <t>EU TLAC1</t>
  </si>
  <si>
    <t>EU TLAC3</t>
  </si>
  <si>
    <r>
      <rPr>
        <sz val="11"/>
        <rFont val="Aptos Narrow"/>
        <family val="2"/>
        <scheme val="minor"/>
      </rPr>
      <t>EU 4a</t>
    </r>
  </si>
  <si>
    <r>
      <rPr>
        <sz val="11"/>
        <rFont val="Aptos Narrow"/>
        <family val="2"/>
        <scheme val="minor"/>
      </rPr>
      <t>EU 8a</t>
    </r>
  </si>
  <si>
    <r>
      <rPr>
        <sz val="11"/>
        <rFont val="Aptos Narrow"/>
        <family val="2"/>
        <scheme val="minor"/>
      </rPr>
      <t>EU 10a</t>
    </r>
  </si>
  <si>
    <r>
      <rPr>
        <sz val="11"/>
        <rFont val="Aptos Narrow"/>
        <family val="2"/>
        <scheme val="minor"/>
      </rPr>
      <t>EU 10b</t>
    </r>
  </si>
  <si>
    <r>
      <rPr>
        <sz val="11"/>
        <rFont val="Aptos Narrow"/>
        <family val="2"/>
        <scheme val="minor"/>
      </rPr>
      <t>EU 10c</t>
    </r>
  </si>
  <si>
    <r>
      <rPr>
        <sz val="11"/>
        <rFont val="Aptos Narrow"/>
        <family val="2"/>
        <scheme val="minor"/>
      </rPr>
      <t>EU 19a</t>
    </r>
  </si>
  <si>
    <r>
      <rPr>
        <sz val="11"/>
        <color rgb="FF000000"/>
        <rFont val="Aptos Narrow"/>
        <family val="2"/>
        <scheme val="minor"/>
      </rPr>
      <t>EU 21a</t>
    </r>
  </si>
  <si>
    <r>
      <rPr>
        <sz val="11"/>
        <rFont val="Aptos Narrow"/>
        <family val="2"/>
        <scheme val="minor"/>
      </rPr>
      <t>EU 22a</t>
    </r>
  </si>
  <si>
    <r>
      <rPr>
        <sz val="11"/>
        <rFont val="Aptos Narrow"/>
        <family val="2"/>
        <scheme val="minor"/>
      </rPr>
      <t>EU 24a</t>
    </r>
  </si>
  <si>
    <t>010</t>
  </si>
  <si>
    <t>011</t>
  </si>
  <si>
    <t>012</t>
  </si>
  <si>
    <t>013</t>
  </si>
  <si>
    <t>014</t>
  </si>
  <si>
    <t>015</t>
  </si>
  <si>
    <t>016</t>
  </si>
  <si>
    <t>017</t>
  </si>
  <si>
    <t>018</t>
  </si>
  <si>
    <t>019</t>
  </si>
  <si>
    <r>
      <rPr>
        <sz val="11"/>
        <color rgb="FF000000"/>
        <rFont val="Aptos Narrow"/>
        <family val="2"/>
        <scheme val="minor"/>
      </rPr>
      <t>EU 10a</t>
    </r>
  </si>
  <si>
    <t>a</t>
  </si>
  <si>
    <t>RWEA</t>
  </si>
  <si>
    <t>b</t>
  </si>
  <si>
    <t>c</t>
  </si>
  <si>
    <t>d</t>
  </si>
  <si>
    <t>e</t>
  </si>
  <si>
    <t>f</t>
  </si>
  <si>
    <t>T</t>
  </si>
  <si>
    <t>T-1</t>
  </si>
  <si>
    <t>T-2</t>
  </si>
  <si>
    <t>T-3</t>
  </si>
  <si>
    <t>T-4</t>
  </si>
  <si>
    <t>1</t>
  </si>
  <si>
    <t>EU-1a</t>
  </si>
  <si>
    <t>2</t>
  </si>
  <si>
    <t>3</t>
  </si>
  <si>
    <t>EU-3a</t>
  </si>
  <si>
    <t>4</t>
  </si>
  <si>
    <t>5</t>
  </si>
  <si>
    <t>EU-5a</t>
  </si>
  <si>
    <t>6a</t>
  </si>
  <si>
    <t>6b</t>
  </si>
  <si>
    <t>6c</t>
  </si>
  <si>
    <t>EU-7</t>
  </si>
  <si>
    <t>EU-8</t>
  </si>
  <si>
    <t>EU-9</t>
  </si>
  <si>
    <t>EU-10</t>
  </si>
  <si>
    <t>EU-12a</t>
  </si>
  <si>
    <t>EU-12b</t>
  </si>
  <si>
    <t>EU-12c</t>
  </si>
  <si>
    <t>EU-13a</t>
  </si>
  <si>
    <t>EU-17a</t>
  </si>
  <si>
    <t>EU-22a</t>
  </si>
  <si>
    <t>EU-25a</t>
  </si>
  <si>
    <t>EU-26a</t>
  </si>
  <si>
    <t>EU-31a</t>
  </si>
  <si>
    <t>EU-32</t>
  </si>
  <si>
    <t> </t>
  </si>
  <si>
    <r>
      <rPr>
        <sz val="11"/>
        <color theme="1"/>
        <rFont val="Aptos Narrow"/>
        <family val="2"/>
        <charset val="186"/>
        <scheme val="minor"/>
      </rPr>
      <t>1</t>
    </r>
  </si>
  <si>
    <r>
      <rPr>
        <i/>
        <sz val="11"/>
        <color theme="1"/>
        <rFont val="Aptos Narrow"/>
        <family val="2"/>
        <scheme val="minor"/>
      </rPr>
      <t>X</t>
    </r>
  </si>
  <si>
    <t>AB Artea bankas</t>
  </si>
  <si>
    <t>UAB Artea Asset Management</t>
  </si>
  <si>
    <t>UAB Artea lizingas</t>
  </si>
  <si>
    <t>UAB Artea turto fondas</t>
  </si>
  <si>
    <t>X</t>
  </si>
  <si>
    <t>Pakeitimo vertybiniais popieriais UAB Artea Retrofit Fund 1</t>
  </si>
  <si>
    <t>Pakeitimo vertybiniais popieriais UAB Artea Retrofit Fund 2</t>
  </si>
  <si>
    <t xml:space="preserve"> UAB Artea Life Insurance</t>
  </si>
  <si>
    <r>
      <rPr>
        <sz val="9"/>
        <rFont val="Aptos Narrow"/>
        <family val="2"/>
        <scheme val="minor"/>
      </rPr>
      <t>i)</t>
    </r>
  </si>
  <si>
    <t xml:space="preserve">{C 03.00, r0010, c0010} </t>
  </si>
  <si>
    <t xml:space="preserve">{C 03.00, r0030, c0010} </t>
  </si>
  <si>
    <t xml:space="preserve">{C 03.00, r0050, c0010} </t>
  </si>
  <si>
    <t>{C 03.00, r0170, c0010}</t>
  </si>
  <si>
    <t>({C 04.00, r0750, c0010} + {C 04.00, r0760, c0010}) / {C 02.00, r0010, c0010}</t>
  </si>
  <si>
    <t>{C 04.00, r0770, c0010} / {C 02.00, r0010, c0010}</t>
  </si>
  <si>
    <t>{C 04.00, r0780, c0010} / {C 02.00, r0010, c0010}</t>
  </si>
  <si>
    <t>max({C 04.00, r0800, c0010}, {C 04.00, r0810, c0010}) / {C 02.00, r0010, c0010}</t>
  </si>
  <si>
    <t>{C 03.00, r0140, c0010}-4.5%</t>
  </si>
  <si>
    <t>{C 03.00, r0220, c0010} / {C 02.00, r0010, c0010}</t>
  </si>
  <si>
    <r>
      <rPr>
        <sz val="11"/>
        <color rgb="FF000000"/>
        <rFont val="Aptos Narrow"/>
        <family val="2"/>
        <scheme val="minor"/>
      </rPr>
      <t>2a</t>
    </r>
  </si>
  <si>
    <r>
      <rPr>
        <sz val="11"/>
        <color rgb="FF000000"/>
        <rFont val="Aptos Narrow"/>
        <family val="2"/>
        <scheme val="minor"/>
      </rPr>
      <t>3a</t>
    </r>
    <r>
      <rPr>
        <sz val="11"/>
        <color rgb="FF000000"/>
        <rFont val="Aptos Narrow"/>
        <family val="2"/>
        <scheme val="minor"/>
      </rPr>
      <t> </t>
    </r>
  </si>
  <si>
    <r>
      <rPr>
        <sz val="11"/>
        <color rgb="FF000000"/>
        <rFont val="Aptos Narrow"/>
        <family val="2"/>
        <scheme val="minor"/>
      </rPr>
      <t>EU 9a</t>
    </r>
  </si>
  <si>
    <r>
      <rPr>
        <sz val="11"/>
        <color rgb="FF000000"/>
        <rFont val="Aptos Narrow"/>
        <family val="2"/>
        <scheme val="minor"/>
      </rPr>
      <t>EU 9b</t>
    </r>
  </si>
  <si>
    <r>
      <rPr>
        <sz val="11"/>
        <color rgb="FF000000"/>
        <rFont val="Aptos Narrow"/>
        <family val="2"/>
        <scheme val="minor"/>
      </rPr>
      <t>EU 20a</t>
    </r>
  </si>
  <si>
    <r>
      <rPr>
        <sz val="11"/>
        <color rgb="FF000000"/>
        <rFont val="Aptos Narrow"/>
        <family val="2"/>
        <scheme val="minor"/>
      </rPr>
      <t>EU 20b</t>
    </r>
  </si>
  <si>
    <r>
      <rPr>
        <sz val="11"/>
        <rFont val="Aptos Narrow"/>
        <family val="2"/>
        <scheme val="minor"/>
      </rPr>
      <t>34a</t>
    </r>
    <r>
      <rPr>
        <sz val="11"/>
        <rFont val="Aptos Narrow"/>
        <family val="2"/>
        <scheme val="minor"/>
      </rPr>
      <t> </t>
    </r>
  </si>
  <si>
    <r>
      <rPr>
        <sz val="11"/>
        <rFont val="Aptos Narrow"/>
        <family val="2"/>
        <scheme val="minor"/>
      </rPr>
      <t>EU 34b</t>
    </r>
  </si>
  <si>
    <r>
      <rPr>
        <sz val="11"/>
        <rFont val="Aptos Narrow"/>
        <family val="2"/>
        <scheme val="minor"/>
      </rPr>
      <t>37a</t>
    </r>
  </si>
  <si>
    <t>EU 3a</t>
  </si>
  <si>
    <t>EU 5a</t>
  </si>
  <si>
    <t>EU 20a</t>
  </si>
  <si>
    <t>EU 20b</t>
  </si>
  <si>
    <t>EU 20c</t>
  </si>
  <si>
    <t>EU 20d</t>
  </si>
  <si>
    <t>EU 25a</t>
  </si>
  <si>
    <t>EU 25b</t>
  </si>
  <si>
    <t>27a</t>
  </si>
  <si>
    <t>EU 33a</t>
  </si>
  <si>
    <t>EU 33b</t>
  </si>
  <si>
    <t xml:space="preserve">42a </t>
  </si>
  <si>
    <t>EU 47a</t>
  </si>
  <si>
    <t>EU 47b</t>
  </si>
  <si>
    <t>54a</t>
  </si>
  <si>
    <r>
      <rPr>
        <sz val="10"/>
        <color theme="1"/>
        <rFont val="Aptos Narrow"/>
        <family val="2"/>
        <scheme val="minor"/>
      </rPr>
      <t>EU 56a</t>
    </r>
    <r>
      <rPr>
        <sz val="10"/>
        <color rgb="FF000000"/>
        <rFont val="Aptos Narrow"/>
        <family val="2"/>
        <scheme val="minor"/>
      </rPr>
      <t> </t>
    </r>
  </si>
  <si>
    <t>EU 56b</t>
  </si>
  <si>
    <t>EU 67a</t>
  </si>
  <si>
    <t>EU 67b</t>
  </si>
  <si>
    <t>{EU CC1, r8, a)}</t>
  </si>
  <si>
    <t>{EU CC1, r46, a)}</t>
  </si>
  <si>
    <t>{EU CC1, r1, a)}</t>
  </si>
  <si>
    <t>{EU CC1, r16, a)}</t>
  </si>
  <si>
    <t>{EU CC1, r3, a)}</t>
  </si>
  <si>
    <t>{EU CC1, rEU-3a, a)}</t>
  </si>
  <si>
    <t>{EU CC1, r2, a)}</t>
  </si>
  <si>
    <t>19a</t>
  </si>
  <si>
    <t>{EU CC2, r33, b)}</t>
  </si>
  <si>
    <t xml:space="preserve">{EU CC2, r25, b)} + {EU CC2, r26, b)} </t>
  </si>
  <si>
    <t>{EU CC2, r29, b)}</t>
  </si>
  <si>
    <t>{EU CC2, r28, b)} + {EU CC2, r30, b)}+{EU CC2, r31, b)}+{EU CC2, r32, b)}</t>
  </si>
  <si>
    <t>{EU CC2, r9, b)}</t>
  </si>
  <si>
    <t>Iš {EU CC2, r19a, b)}</t>
  </si>
  <si>
    <r>
      <rPr>
        <sz val="11"/>
        <color rgb="FF000000"/>
        <rFont val="Aptos Narrow"/>
        <family val="2"/>
        <scheme val="minor"/>
      </rPr>
      <t>EU 11a</t>
    </r>
  </si>
  <si>
    <r>
      <rPr>
        <sz val="11"/>
        <color rgb="FF000000"/>
        <rFont val="Aptos Narrow"/>
        <family val="2"/>
        <scheme val="minor"/>
      </rPr>
      <t>EU 11b</t>
    </r>
  </si>
  <si>
    <r>
      <rPr>
        <sz val="11"/>
        <rFont val="Aptos Narrow"/>
        <family val="2"/>
        <scheme val="minor"/>
      </rPr>
      <t>EU 9a</t>
    </r>
  </si>
  <si>
    <r>
      <rPr>
        <sz val="11"/>
        <rFont val="Aptos Narrow"/>
        <family val="2"/>
        <scheme val="minor"/>
      </rPr>
      <t>EU 9b</t>
    </r>
  </si>
  <si>
    <r>
      <rPr>
        <sz val="11"/>
        <rFont val="Aptos Narrow"/>
        <family val="2"/>
        <scheme val="minor"/>
      </rPr>
      <t>EU 16a</t>
    </r>
  </si>
  <si>
    <r>
      <rPr>
        <sz val="11"/>
        <rFont val="Aptos Narrow"/>
        <family val="2"/>
        <scheme val="minor"/>
      </rPr>
      <t>EU 17a</t>
    </r>
  </si>
  <si>
    <r>
      <rPr>
        <sz val="11"/>
        <rFont val="Aptos Narrow"/>
        <family val="2"/>
        <scheme val="minor"/>
      </rPr>
      <t>EU 22b</t>
    </r>
  </si>
  <si>
    <r>
      <rPr>
        <sz val="11"/>
        <rFont val="Aptos Narrow"/>
        <family val="2"/>
        <scheme val="minor"/>
      </rPr>
      <t>EU 22c</t>
    </r>
  </si>
  <si>
    <r>
      <rPr>
        <sz val="11"/>
        <rFont val="Aptos Narrow"/>
        <family val="2"/>
        <scheme val="minor"/>
      </rPr>
      <t>EU 22d</t>
    </r>
  </si>
  <si>
    <r>
      <rPr>
        <sz val="11"/>
        <rFont val="Aptos Narrow"/>
        <family val="2"/>
        <scheme val="minor"/>
      </rPr>
      <t>EU 22e</t>
    </r>
  </si>
  <si>
    <r>
      <rPr>
        <sz val="11"/>
        <rFont val="Aptos Narrow"/>
        <family val="2"/>
        <scheme val="minor"/>
      </rPr>
      <t>EU 22f</t>
    </r>
  </si>
  <si>
    <r>
      <rPr>
        <sz val="11"/>
        <rFont val="Aptos Narrow"/>
        <family val="2"/>
        <scheme val="minor"/>
      </rPr>
      <t>EU 22g</t>
    </r>
  </si>
  <si>
    <r>
      <rPr>
        <sz val="11"/>
        <rFont val="Aptos Narrow"/>
        <family val="2"/>
        <scheme val="minor"/>
      </rPr>
      <t>EU 22h</t>
    </r>
  </si>
  <si>
    <r>
      <rPr>
        <sz val="11"/>
        <rFont val="Aptos Narrow"/>
        <family val="2"/>
        <scheme val="minor"/>
      </rPr>
      <t>EU 22i</t>
    </r>
  </si>
  <si>
    <r>
      <rPr>
        <sz val="11"/>
        <rFont val="Aptos Narrow"/>
        <family val="2"/>
        <scheme val="minor"/>
      </rPr>
      <t>EU 22j</t>
    </r>
  </si>
  <si>
    <r>
      <rPr>
        <sz val="11"/>
        <rFont val="Aptos Narrow"/>
        <family val="2"/>
        <scheme val="minor"/>
      </rPr>
      <t>EU 22k</t>
    </r>
  </si>
  <si>
    <r>
      <rPr>
        <sz val="11"/>
        <rFont val="Aptos Narrow"/>
        <family val="2"/>
        <scheme val="minor"/>
      </rPr>
      <t>EU 22l</t>
    </r>
  </si>
  <si>
    <r>
      <rPr>
        <sz val="11"/>
        <rFont val="Aptos Narrow"/>
        <family val="2"/>
        <scheme val="minor"/>
      </rPr>
      <t>EU 22m</t>
    </r>
  </si>
  <si>
    <r>
      <rPr>
        <sz val="11"/>
        <rFont val="Aptos Narrow"/>
        <family val="2"/>
        <scheme val="minor"/>
      </rPr>
      <t>EU-25</t>
    </r>
  </si>
  <si>
    <r>
      <rPr>
        <sz val="11"/>
        <rFont val="Aptos Narrow"/>
        <family val="2"/>
        <scheme val="minor"/>
      </rPr>
      <t>25a</t>
    </r>
  </si>
  <si>
    <r>
      <rPr>
        <sz val="11"/>
        <rFont val="Aptos Narrow"/>
        <family val="2"/>
        <scheme val="minor"/>
      </rPr>
      <t>EU 26a</t>
    </r>
  </si>
  <si>
    <r>
      <rPr>
        <sz val="11"/>
        <rFont val="Aptos Narrow"/>
        <family val="2"/>
        <scheme val="minor"/>
      </rPr>
      <t>EU 26b</t>
    </r>
  </si>
  <si>
    <r>
      <rPr>
        <sz val="11"/>
        <rFont val="Aptos Narrow"/>
        <family val="2"/>
        <scheme val="minor"/>
      </rPr>
      <t>EU 27a</t>
    </r>
  </si>
  <si>
    <r>
      <rPr>
        <sz val="11"/>
        <rFont val="Aptos Narrow"/>
        <family val="2"/>
        <scheme val="minor"/>
      </rPr>
      <t>EU 27b</t>
    </r>
  </si>
  <si>
    <r>
      <rPr>
        <sz val="11"/>
        <rFont val="Aptos Narrow"/>
        <family val="2"/>
        <scheme val="minor"/>
      </rPr>
      <t>30a</t>
    </r>
  </si>
  <si>
    <r>
      <rPr>
        <sz val="11"/>
        <rFont val="Aptos Narrow"/>
        <family val="2"/>
        <scheme val="minor"/>
      </rPr>
      <t>31a</t>
    </r>
  </si>
  <si>
    <r>
      <rPr>
        <b/>
        <sz val="11"/>
        <color rgb="FF000000"/>
        <rFont val="Aptos Narrow"/>
        <family val="2"/>
        <scheme val="minor"/>
      </rPr>
      <t>EU-1</t>
    </r>
  </si>
  <si>
    <r>
      <rPr>
        <sz val="11"/>
        <color rgb="FF000000"/>
        <rFont val="Aptos Narrow"/>
        <family val="2"/>
        <scheme val="minor"/>
      </rPr>
      <t>EU-2</t>
    </r>
  </si>
  <si>
    <r>
      <rPr>
        <sz val="11"/>
        <color rgb="FF000000"/>
        <rFont val="Aptos Narrow"/>
        <family val="2"/>
        <scheme val="minor"/>
      </rPr>
      <t>EU-3</t>
    </r>
  </si>
  <si>
    <r>
      <rPr>
        <sz val="11"/>
        <color rgb="FF000000"/>
        <rFont val="Aptos Narrow"/>
        <family val="2"/>
        <scheme val="minor"/>
      </rPr>
      <t>EU-4</t>
    </r>
  </si>
  <si>
    <r>
      <rPr>
        <sz val="11"/>
        <color rgb="FF000000"/>
        <rFont val="Aptos Narrow"/>
        <family val="2"/>
        <scheme val="minor"/>
      </rPr>
      <t>EU-5</t>
    </r>
  </si>
  <si>
    <r>
      <rPr>
        <sz val="11"/>
        <color rgb="FF000000"/>
        <rFont val="Aptos Narrow"/>
        <family val="2"/>
        <scheme val="minor"/>
      </rPr>
      <t>EU-6</t>
    </r>
  </si>
  <si>
    <r>
      <rPr>
        <sz val="11"/>
        <color rgb="FF000000"/>
        <rFont val="Aptos Narrow"/>
        <family val="2"/>
        <scheme val="minor"/>
      </rPr>
      <t>EU-7</t>
    </r>
  </si>
  <si>
    <r>
      <rPr>
        <sz val="11"/>
        <color rgb="FF000000"/>
        <rFont val="Aptos Narrow"/>
        <family val="2"/>
        <scheme val="minor"/>
      </rPr>
      <t>EU-8</t>
    </r>
  </si>
  <si>
    <r>
      <rPr>
        <sz val="11"/>
        <color rgb="FF000000"/>
        <rFont val="Aptos Narrow"/>
        <family val="2"/>
        <scheme val="minor"/>
      </rPr>
      <t>EU-9</t>
    </r>
  </si>
  <si>
    <r>
      <rPr>
        <sz val="11"/>
        <color rgb="FF000000"/>
        <rFont val="Aptos Narrow"/>
        <family val="2"/>
        <scheme val="minor"/>
      </rPr>
      <t>EU-10</t>
    </r>
  </si>
  <si>
    <r>
      <rPr>
        <sz val="11"/>
        <color rgb="FF000000"/>
        <rFont val="Aptos Narrow"/>
        <family val="2"/>
        <scheme val="minor"/>
      </rPr>
      <t>EU-11</t>
    </r>
  </si>
  <si>
    <r>
      <rPr>
        <sz val="11"/>
        <color rgb="FF000000"/>
        <rFont val="Aptos Narrow"/>
        <family val="2"/>
        <scheme val="minor"/>
      </rPr>
      <t>EU-12</t>
    </r>
  </si>
  <si>
    <r>
      <rPr>
        <sz val="11"/>
        <color rgb="FF000000"/>
        <rFont val="Aptos Narrow"/>
        <family val="2"/>
        <scheme val="minor"/>
      </rPr>
      <t>4a</t>
    </r>
  </si>
  <si>
    <r>
      <rPr>
        <sz val="11"/>
        <color rgb="FF000000"/>
        <rFont val="Aptos Narrow"/>
        <family val="2"/>
        <scheme val="minor"/>
      </rPr>
      <t>5a</t>
    </r>
  </si>
  <si>
    <r>
      <rPr>
        <sz val="11"/>
        <color rgb="FF000000"/>
        <rFont val="Aptos Narrow"/>
        <family val="2"/>
        <scheme val="minor"/>
      </rPr>
      <t>5b</t>
    </r>
  </si>
  <si>
    <r>
      <rPr>
        <sz val="11"/>
        <color rgb="FF000000"/>
        <rFont val="Aptos Narrow"/>
        <family val="2"/>
        <scheme val="minor"/>
      </rPr>
      <t>6a</t>
    </r>
  </si>
  <si>
    <r>
      <rPr>
        <sz val="11"/>
        <color rgb="FF000000"/>
        <rFont val="Aptos Narrow"/>
        <family val="2"/>
        <scheme val="minor"/>
      </rPr>
      <t>6b</t>
    </r>
  </si>
  <si>
    <r>
      <rPr>
        <sz val="11"/>
        <color rgb="FF000000"/>
        <rFont val="Aptos Narrow"/>
        <family val="2"/>
        <scheme val="minor"/>
      </rPr>
      <t>7a</t>
    </r>
  </si>
  <si>
    <r>
      <rPr>
        <sz val="11"/>
        <color rgb="FF000000"/>
        <rFont val="Aptos Narrow"/>
        <family val="2"/>
        <scheme val="minor"/>
      </rPr>
      <t>7b</t>
    </r>
  </si>
  <si>
    <r>
      <rPr>
        <sz val="11"/>
        <color rgb="FF000000"/>
        <rFont val="Aptos Narrow"/>
        <family val="2"/>
        <scheme val="minor"/>
      </rPr>
      <t>EU 7d</t>
    </r>
  </si>
  <si>
    <r>
      <rPr>
        <sz val="11"/>
        <color rgb="FF000000"/>
        <rFont val="Aptos Narrow"/>
        <family val="2"/>
        <scheme val="minor"/>
      </rPr>
      <t>EU 7e</t>
    </r>
  </si>
  <si>
    <r>
      <rPr>
        <sz val="11"/>
        <color rgb="FF000000"/>
        <rFont val="Aptos Narrow"/>
        <family val="2"/>
        <scheme val="minor"/>
      </rPr>
      <t>EU 7f</t>
    </r>
  </si>
  <si>
    <r>
      <rPr>
        <sz val="11"/>
        <color rgb="FF000000"/>
        <rFont val="Aptos Narrow"/>
        <family val="2"/>
        <scheme val="minor"/>
      </rPr>
      <t>EU 7g</t>
    </r>
  </si>
  <si>
    <r>
      <rPr>
        <sz val="11"/>
        <color rgb="FF000000"/>
        <rFont val="Aptos Narrow"/>
        <family val="2"/>
        <scheme val="minor"/>
      </rPr>
      <t>EU 8a</t>
    </r>
  </si>
  <si>
    <r>
      <rPr>
        <sz val="11"/>
        <rFont val="Aptos Narrow"/>
        <family val="2"/>
        <scheme val="minor"/>
      </rPr>
      <t>EU 14a</t>
    </r>
  </si>
  <si>
    <r>
      <rPr>
        <sz val="11"/>
        <rFont val="Aptos Narrow"/>
        <family val="2"/>
        <scheme val="minor"/>
      </rPr>
      <t>EU 14b</t>
    </r>
  </si>
  <si>
    <r>
      <rPr>
        <sz val="11"/>
        <rFont val="Aptos Narrow"/>
        <family val="2"/>
        <scheme val="minor"/>
      </rPr>
      <t>EU 14c</t>
    </r>
  </si>
  <si>
    <r>
      <rPr>
        <sz val="11"/>
        <rFont val="Aptos Narrow"/>
        <family val="2"/>
        <scheme val="minor"/>
      </rPr>
      <t>EU 14d</t>
    </r>
  </si>
  <si>
    <r>
      <rPr>
        <sz val="11"/>
        <rFont val="Aptos Narrow"/>
        <family val="2"/>
        <scheme val="minor"/>
      </rPr>
      <t>EU 14e</t>
    </r>
  </si>
  <si>
    <r>
      <rPr>
        <sz val="11"/>
        <rFont val="Aptos Narrow"/>
        <family val="2"/>
        <scheme val="minor"/>
      </rPr>
      <t>EU 16b</t>
    </r>
  </si>
  <si>
    <t>XS2887816564</t>
  </si>
  <si>
    <t>Taip</t>
  </si>
  <si>
    <t>4.853%; nuo 05/12/2027 1-year EUR Mid-Swap + 235 bps</t>
  </si>
  <si>
    <t>- Euronext exchange Live quotes</t>
  </si>
  <si>
    <t>XS3025213102</t>
  </si>
  <si>
    <t>4.597%; nuo 25/06/2029 1-year EUR Mid-Swap + 215 bps</t>
  </si>
  <si>
    <t>XS3191554495</t>
  </si>
  <si>
    <t>3.739%; nuo 07/10/2028 1-year EUR Mid-Swap + 150 bps</t>
  </si>
  <si>
    <t>XS2922133363</t>
  </si>
  <si>
    <t>8.75%;</t>
  </si>
  <si>
    <t>https://live.euronext.com/en/product/bonds-detail/32806/documents</t>
  </si>
  <si>
    <t>LT0000102253</t>
  </si>
  <si>
    <t>Artea bankas | Bendrovė — Nasdaq Baltijos birža</t>
  </si>
  <si>
    <t>LT0000407751</t>
  </si>
  <si>
    <t>10.75%; po 22/06/2028 5 year Mid-Swap Rate + 750 bps</t>
  </si>
  <si>
    <t>https://nasdaqbaltic.com/statistics/lt/instrument/LT0000407751/company?date=2024-02-02</t>
  </si>
  <si>
    <t>LT0000409013</t>
  </si>
  <si>
    <t>7.70%;</t>
  </si>
  <si>
    <t>https://nasdaqbaltic.com/statistics/lt/instrument/LT0000409013/company?date=2026-02-23</t>
  </si>
  <si>
    <r>
      <rPr>
        <sz val="11"/>
        <color rgb="FF000000"/>
        <rFont val="Aptos Narrow"/>
        <family val="2"/>
        <scheme val="minor"/>
      </rPr>
      <t>EU 19a</t>
    </r>
  </si>
  <si>
    <r>
      <rPr>
        <sz val="11"/>
        <color rgb="FF000000"/>
        <rFont val="Aptos Narrow"/>
        <family val="2"/>
        <scheme val="minor"/>
      </rPr>
      <t>EU 19b</t>
    </r>
  </si>
  <si>
    <r>
      <rPr>
        <sz val="11"/>
        <color rgb="FF000000"/>
        <rFont val="Aptos Narrow"/>
        <family val="2"/>
        <scheme val="minor"/>
      </rPr>
      <t>EU 20c</t>
    </r>
  </si>
  <si>
    <r>
      <rPr>
        <sz val="11"/>
        <color rgb="FF000000"/>
        <rFont val="Aptos Narrow"/>
        <family val="2"/>
        <scheme val="minor"/>
      </rPr>
      <t>EU-21</t>
    </r>
  </si>
  <si>
    <r>
      <rPr>
        <sz val="11"/>
        <color theme="1"/>
        <rFont val="Aptos Narrow"/>
        <family val="2"/>
        <charset val="186"/>
        <scheme val="minor"/>
      </rPr>
      <t>EU 15a</t>
    </r>
  </si>
  <si>
    <r>
      <rPr>
        <sz val="8.5"/>
        <color theme="1"/>
        <rFont val="Segoe UI"/>
        <family val="2"/>
      </rPr>
      <t>005</t>
    </r>
  </si>
  <si>
    <r>
      <rPr>
        <sz val="8.5"/>
        <color theme="1"/>
        <rFont val="Segoe UI"/>
        <family val="2"/>
      </rPr>
      <t>010</t>
    </r>
  </si>
  <si>
    <r>
      <rPr>
        <i/>
        <sz val="8"/>
        <color theme="1"/>
        <rFont val="Segoe UI"/>
        <family val="2"/>
      </rPr>
      <t>020</t>
    </r>
  </si>
  <si>
    <r>
      <rPr>
        <i/>
        <sz val="8"/>
        <color theme="1"/>
        <rFont val="Segoe UI"/>
        <family val="2"/>
      </rPr>
      <t>030</t>
    </r>
  </si>
  <si>
    <r>
      <rPr>
        <i/>
        <sz val="8"/>
        <color theme="1"/>
        <rFont val="Segoe UI"/>
        <family val="2"/>
      </rPr>
      <t>040</t>
    </r>
  </si>
  <si>
    <r>
      <rPr>
        <i/>
        <sz val="8"/>
        <color theme="1"/>
        <rFont val="Segoe UI"/>
        <family val="2"/>
      </rPr>
      <t>050</t>
    </r>
  </si>
  <si>
    <r>
      <rPr>
        <i/>
        <sz val="8"/>
        <color theme="1"/>
        <rFont val="Segoe UI"/>
        <family val="2"/>
      </rPr>
      <t>060</t>
    </r>
  </si>
  <si>
    <r>
      <rPr>
        <i/>
        <sz val="8"/>
        <color theme="1"/>
        <rFont val="Segoe UI"/>
        <family val="2"/>
      </rPr>
      <t>070</t>
    </r>
  </si>
  <si>
    <r>
      <rPr>
        <i/>
        <sz val="8"/>
        <color theme="1"/>
        <rFont val="Segoe UI"/>
        <family val="2"/>
      </rPr>
      <t>080</t>
    </r>
  </si>
  <si>
    <r>
      <rPr>
        <sz val="8.5"/>
        <color theme="1"/>
        <rFont val="Segoe UI"/>
        <family val="2"/>
      </rPr>
      <t>090</t>
    </r>
  </si>
  <si>
    <r>
      <rPr>
        <i/>
        <sz val="8"/>
        <color theme="1"/>
        <rFont val="Segoe UI"/>
        <family val="2"/>
      </rPr>
      <t>100</t>
    </r>
  </si>
  <si>
    <r>
      <rPr>
        <i/>
        <sz val="8"/>
        <color theme="1"/>
        <rFont val="Segoe UI"/>
        <family val="2"/>
      </rPr>
      <t>110</t>
    </r>
  </si>
  <si>
    <r>
      <rPr>
        <i/>
        <sz val="8"/>
        <color theme="1"/>
        <rFont val="Segoe UI"/>
        <family val="2"/>
      </rPr>
      <t>120</t>
    </r>
  </si>
  <si>
    <r>
      <rPr>
        <i/>
        <sz val="8"/>
        <color theme="1"/>
        <rFont val="Segoe UI"/>
        <family val="2"/>
      </rPr>
      <t>130</t>
    </r>
  </si>
  <si>
    <r>
      <rPr>
        <i/>
        <sz val="8"/>
        <color theme="1"/>
        <rFont val="Segoe UI"/>
        <family val="2"/>
      </rPr>
      <t>140</t>
    </r>
  </si>
  <si>
    <r>
      <rPr>
        <sz val="8.5"/>
        <color theme="1"/>
        <rFont val="Segoe UI"/>
        <family val="2"/>
      </rPr>
      <t>150</t>
    </r>
  </si>
  <si>
    <r>
      <rPr>
        <i/>
        <sz val="8"/>
        <color theme="1"/>
        <rFont val="Segoe UI"/>
        <family val="2"/>
      </rPr>
      <t>160</t>
    </r>
  </si>
  <si>
    <r>
      <rPr>
        <i/>
        <sz val="8"/>
        <color theme="1"/>
        <rFont val="Segoe UI"/>
        <family val="2"/>
      </rPr>
      <t>170</t>
    </r>
  </si>
  <si>
    <r>
      <rPr>
        <i/>
        <sz val="8"/>
        <color theme="1"/>
        <rFont val="Segoe UI"/>
        <family val="2"/>
      </rPr>
      <t>180</t>
    </r>
  </si>
  <si>
    <r>
      <rPr>
        <i/>
        <sz val="8"/>
        <color theme="1"/>
        <rFont val="Segoe UI"/>
        <family val="2"/>
      </rPr>
      <t>190</t>
    </r>
  </si>
  <si>
    <r>
      <rPr>
        <i/>
        <sz val="8"/>
        <color theme="1"/>
        <rFont val="Segoe UI"/>
        <family val="2"/>
      </rPr>
      <t>200</t>
    </r>
  </si>
  <si>
    <r>
      <rPr>
        <i/>
        <sz val="8"/>
        <color theme="1"/>
        <rFont val="Segoe UI"/>
        <family val="2"/>
      </rPr>
      <t>210</t>
    </r>
  </si>
  <si>
    <r>
      <rPr>
        <b/>
        <i/>
        <sz val="8.5"/>
        <color theme="1"/>
        <rFont val="Segoe UI"/>
        <family val="2"/>
      </rPr>
      <t>220</t>
    </r>
  </si>
  <si>
    <t>g</t>
  </si>
  <si>
    <t>h</t>
  </si>
  <si>
    <t>005</t>
  </si>
  <si>
    <t>020</t>
  </si>
  <si>
    <t>030</t>
  </si>
  <si>
    <t>040</t>
  </si>
  <si>
    <t>050</t>
  </si>
  <si>
    <t>060</t>
  </si>
  <si>
    <t>070</t>
  </si>
  <si>
    <t>080</t>
  </si>
  <si>
    <t>090</t>
  </si>
  <si>
    <t>100</t>
  </si>
  <si>
    <t>110</t>
  </si>
  <si>
    <t>120</t>
  </si>
  <si>
    <t>130</t>
  </si>
  <si>
    <t>140</t>
  </si>
  <si>
    <t>150</t>
  </si>
  <si>
    <t>160</t>
  </si>
  <si>
    <t>170</t>
  </si>
  <si>
    <t>180</t>
  </si>
  <si>
    <t>190</t>
  </si>
  <si>
    <t>200</t>
  </si>
  <si>
    <t>210</t>
  </si>
  <si>
    <t>220</t>
  </si>
  <si>
    <t>i</t>
  </si>
  <si>
    <t>j</t>
  </si>
  <si>
    <t>k</t>
  </si>
  <si>
    <t>l</t>
  </si>
  <si>
    <t>Lithuania</t>
  </si>
  <si>
    <t>Belgium</t>
  </si>
  <si>
    <t>Germany</t>
  </si>
  <si>
    <t>France</t>
  </si>
  <si>
    <t>Spain</t>
  </si>
  <si>
    <t>Finland</t>
  </si>
  <si>
    <t>Netherlands</t>
  </si>
  <si>
    <t>Latvia</t>
  </si>
  <si>
    <r>
      <rPr>
        <b/>
        <sz val="11"/>
        <color theme="1"/>
        <rFont val="Aptos Narrow"/>
        <family val="2"/>
        <scheme val="minor"/>
      </rPr>
      <t>010</t>
    </r>
  </si>
  <si>
    <t>m</t>
  </si>
  <si>
    <t>n</t>
  </si>
  <si>
    <t>o</t>
  </si>
  <si>
    <t>EU-p</t>
  </si>
  <si>
    <t>EU-q</t>
  </si>
  <si>
    <t>≤ 20 % RW</t>
  </si>
  <si>
    <t>SEC-IRBA</t>
  </si>
  <si>
    <t>SEC-SA</t>
  </si>
  <si>
    <t>requirement</t>
  </si>
  <si>
    <t xml:space="preserve"> </t>
  </si>
  <si>
    <t xml:space="preserve"> a)</t>
  </si>
  <si>
    <t xml:space="preserve">  b)</t>
  </si>
  <si>
    <t>EU 1a</t>
  </si>
  <si>
    <t>EU 1b</t>
  </si>
  <si>
    <r>
      <t>f</t>
    </r>
    <r>
      <rPr>
        <sz val="10"/>
        <color theme="0"/>
        <rFont val="Aptos Narrow"/>
        <family val="2"/>
        <scheme val="minor"/>
      </rPr>
      <t> </t>
    </r>
  </si>
  <si>
    <t>  </t>
  </si>
  <si>
    <t>EU-5</t>
  </si>
  <si>
    <t>EU 2a</t>
  </si>
  <si>
    <t>EU 2b</t>
  </si>
  <si>
    <t>EU 7a</t>
  </si>
  <si>
    <t>EU 7b</t>
  </si>
  <si>
    <t>EU 10a</t>
  </si>
  <si>
    <t>EU 10b</t>
  </si>
  <si>
    <t xml:space="preserve">EU 10c </t>
  </si>
  <si>
    <t>Kitas</t>
  </si>
  <si>
    <t xml:space="preserve">g </t>
  </si>
  <si>
    <t xml:space="preserve">h </t>
  </si>
  <si>
    <t>p</t>
  </si>
  <si>
    <t>q</t>
  </si>
  <si>
    <t>r</t>
  </si>
  <si>
    <t>s</t>
  </si>
  <si>
    <t>t</t>
  </si>
  <si>
    <t>u</t>
  </si>
  <si>
    <t>v</t>
  </si>
  <si>
    <t>w</t>
  </si>
  <si>
    <t>x</t>
  </si>
  <si>
    <t>y</t>
  </si>
  <si>
    <t>z</t>
  </si>
  <si>
    <t>aa</t>
  </si>
  <si>
    <t>9.1</t>
  </si>
  <si>
    <t>9.1.1</t>
  </si>
  <si>
    <t>9.1.2</t>
  </si>
  <si>
    <t>9.1.3</t>
  </si>
  <si>
    <t>9.3.1</t>
  </si>
  <si>
    <t>9.3.2</t>
  </si>
  <si>
    <t>9.3.3</t>
  </si>
  <si>
    <t>EU 10c</t>
  </si>
  <si>
    <t>EU 11c</t>
  </si>
  <si>
    <t>EEPE</t>
  </si>
  <si>
    <t>2a</t>
  </si>
  <si>
    <t>2b</t>
  </si>
  <si>
    <t>2c</t>
  </si>
  <si>
    <r>
      <rPr>
        <sz val="11"/>
        <color theme="1"/>
        <rFont val="Aptos Narrow"/>
        <family val="2"/>
        <scheme val="minor"/>
      </rPr>
      <t>EU</t>
    </r>
    <r>
      <rPr>
        <sz val="11"/>
        <color rgb="FFFF0000"/>
        <rFont val="Aptos Narrow"/>
        <family val="2"/>
        <scheme val="minor"/>
      </rPr>
      <t>-</t>
    </r>
    <r>
      <rPr>
        <sz val="11"/>
        <color rgb="FF000000"/>
        <rFont val="Aptos Narrow"/>
        <family val="2"/>
        <scheme val="minor"/>
      </rPr>
      <t>1</t>
    </r>
  </si>
  <si>
    <r>
      <rPr>
        <sz val="11"/>
        <color theme="1"/>
        <rFont val="Aptos Narrow"/>
        <family val="2"/>
        <scheme val="minor"/>
      </rPr>
      <t>EU</t>
    </r>
    <r>
      <rPr>
        <sz val="11"/>
        <color rgb="FFFF0000"/>
        <rFont val="Aptos Narrow"/>
        <family val="2"/>
        <scheme val="minor"/>
      </rPr>
      <t>-</t>
    </r>
    <r>
      <rPr>
        <sz val="11"/>
        <color rgb="FF000000"/>
        <rFont val="Aptos Narrow"/>
        <family val="2"/>
        <scheme val="minor"/>
      </rPr>
      <t>2</t>
    </r>
  </si>
  <si>
    <t>T–1</t>
  </si>
  <si>
    <t>T–2</t>
  </si>
  <si>
    <t>T–3</t>
  </si>
  <si>
    <t>T–4</t>
  </si>
  <si>
    <t>T–5</t>
  </si>
  <si>
    <t>T–6</t>
  </si>
  <si>
    <t>T–7</t>
  </si>
  <si>
    <t>T–8</t>
  </si>
  <si>
    <t>T–9</t>
  </si>
  <si>
    <t>EU 1</t>
  </si>
  <si>
    <t>1a</t>
  </si>
  <si>
    <t>1b</t>
  </si>
  <si>
    <t>1c</t>
  </si>
  <si>
    <t>1d</t>
  </si>
  <si>
    <t>2d</t>
  </si>
  <si>
    <t>3a</t>
  </si>
  <si>
    <t>3b</t>
  </si>
  <si>
    <t>EU 3c</t>
  </si>
  <si>
    <t xml:space="preserve">a </t>
  </si>
  <si>
    <t>EU 6c</t>
  </si>
  <si>
    <r>
      <rPr>
        <sz val="11"/>
        <color theme="1"/>
        <rFont val="Aptos Narrow"/>
        <family val="2"/>
        <scheme val="minor"/>
      </rPr>
      <t>030</t>
    </r>
  </si>
  <si>
    <r>
      <rPr>
        <sz val="11"/>
        <color theme="1"/>
        <rFont val="Aptos Narrow"/>
        <family val="2"/>
        <scheme val="minor"/>
      </rPr>
      <t>040</t>
    </r>
  </si>
  <si>
    <r>
      <rPr>
        <sz val="11"/>
        <color theme="1"/>
        <rFont val="Aptos Narrow"/>
        <family val="2"/>
        <scheme val="minor"/>
      </rPr>
      <t>050</t>
    </r>
  </si>
  <si>
    <r>
      <rPr>
        <sz val="11"/>
        <color theme="1"/>
        <rFont val="Aptos Narrow"/>
        <family val="2"/>
        <scheme val="minor"/>
      </rPr>
      <t>060</t>
    </r>
  </si>
  <si>
    <r>
      <rPr>
        <sz val="11"/>
        <color theme="1"/>
        <rFont val="Aptos Narrow"/>
        <family val="2"/>
        <scheme val="minor"/>
      </rPr>
      <t>080</t>
    </r>
  </si>
  <si>
    <r>
      <rPr>
        <sz val="11"/>
        <color theme="1"/>
        <rFont val="Aptos Narrow"/>
        <family val="2"/>
        <scheme val="minor"/>
      </rPr>
      <t>090</t>
    </r>
  </si>
  <si>
    <t>230</t>
  </si>
  <si>
    <t>240</t>
  </si>
  <si>
    <r>
      <rPr>
        <sz val="11"/>
        <rFont val="Aptos Narrow"/>
        <family val="2"/>
        <scheme val="minor"/>
      </rPr>
      <t>EU 5x</t>
    </r>
  </si>
  <si>
    <r>
      <rPr>
        <sz val="11"/>
        <rFont val="Aptos Narrow"/>
        <family val="2"/>
        <scheme val="minor"/>
      </rPr>
      <t>EU 13a</t>
    </r>
  </si>
  <si>
    <r>
      <rPr>
        <sz val="11"/>
        <rFont val="Aptos Narrow"/>
        <family val="2"/>
        <scheme val="minor"/>
      </rPr>
      <t>EU 13b</t>
    </r>
  </si>
  <si>
    <r>
      <rPr>
        <sz val="11"/>
        <rFont val="Aptos Narrow"/>
        <family val="2"/>
        <scheme val="minor"/>
      </rPr>
      <t>EU 14x</t>
    </r>
  </si>
  <si>
    <r>
      <rPr>
        <sz val="11"/>
        <rFont val="Aptos Narrow"/>
        <family val="2"/>
        <scheme val="minor"/>
      </rPr>
      <t>EU 14y</t>
    </r>
  </si>
  <si>
    <t>EU-g</t>
  </si>
  <si>
    <t>EU-h</t>
  </si>
  <si>
    <t>EUR</t>
  </si>
  <si>
    <r>
      <rPr>
        <sz val="11"/>
        <color theme="1"/>
        <rFont val="Aptos Narrow"/>
        <family val="2"/>
        <charset val="186"/>
        <scheme val="minor"/>
      </rPr>
      <t>x</t>
    </r>
  </si>
  <si>
    <t>0; &lt;= 100</t>
  </si>
  <si>
    <t>&gt; 500</t>
  </si>
  <si>
    <t>A</t>
  </si>
  <si>
    <t>B</t>
  </si>
  <si>
    <t>C</t>
  </si>
  <si>
    <t>D</t>
  </si>
  <si>
    <t>E</t>
  </si>
  <si>
    <t>F</t>
  </si>
  <si>
    <t>G</t>
  </si>
  <si>
    <t xml:space="preserve">o </t>
  </si>
  <si>
    <t>1637.145</t>
  </si>
  <si>
    <t>217.609</t>
  </si>
  <si>
    <t>43.942</t>
  </si>
  <si>
    <t>-25.419</t>
  </si>
  <si>
    <t>-4.523</t>
  </si>
  <si>
    <t>-10.506</t>
  </si>
  <si>
    <t>4.28</t>
  </si>
  <si>
    <t>1485.245</t>
  </si>
  <si>
    <t>67.819</t>
  </si>
  <si>
    <t>83.967</t>
  </si>
  <si>
    <t>0.114</t>
  </si>
  <si>
    <t>51.609</t>
  </si>
  <si>
    <t>5.5</t>
  </si>
  <si>
    <t>2.084</t>
  </si>
  <si>
    <t>-0.398</t>
  </si>
  <si>
    <t>-0.054</t>
  </si>
  <si>
    <t>-0.093</t>
  </si>
  <si>
    <t>36.473</t>
  </si>
  <si>
    <t>14.153</t>
  </si>
  <si>
    <t>0.978</t>
  </si>
  <si>
    <t>0.005</t>
  </si>
  <si>
    <t>7.117</t>
  </si>
  <si>
    <t>1.899</t>
  </si>
  <si>
    <t>-0.019</t>
  </si>
  <si>
    <t>-0.013</t>
  </si>
  <si>
    <t>7.115</t>
  </si>
  <si>
    <t>0.002</t>
  </si>
  <si>
    <t>1.966</t>
  </si>
  <si>
    <t>99.96</t>
  </si>
  <si>
    <t>5.151</t>
  </si>
  <si>
    <t>5.149</t>
  </si>
  <si>
    <t>282.754</t>
  </si>
  <si>
    <t>34.444</t>
  </si>
  <si>
    <t>14.155</t>
  </si>
  <si>
    <t>-8.704</t>
  </si>
  <si>
    <t>-2.17</t>
  </si>
  <si>
    <t>-3.492</t>
  </si>
  <si>
    <t>269.381</t>
  </si>
  <si>
    <t>13.341</t>
  </si>
  <si>
    <t>0.032</t>
  </si>
  <si>
    <t>46.302</t>
  </si>
  <si>
    <t>0.286</t>
  </si>
  <si>
    <t>1.853</t>
  </si>
  <si>
    <t>-1.852</t>
  </si>
  <si>
    <t>-0.001</t>
  </si>
  <si>
    <t>-1.237</t>
  </si>
  <si>
    <t>38.1</t>
  </si>
  <si>
    <t>46.292</t>
  </si>
  <si>
    <t>0.01</t>
  </si>
  <si>
    <t>6.21</t>
  </si>
  <si>
    <t>0.075</t>
  </si>
  <si>
    <t>0.014</t>
  </si>
  <si>
    <t>-0.009</t>
  </si>
  <si>
    <t>6.155</t>
  </si>
  <si>
    <t>0.054</t>
  </si>
  <si>
    <t>0.001</t>
  </si>
  <si>
    <t>3.206</t>
  </si>
  <si>
    <t>0.447</t>
  </si>
  <si>
    <t>-0.029</t>
  </si>
  <si>
    <t>-0.005</t>
  </si>
  <si>
    <t>3.203</t>
  </si>
  <si>
    <t>0.003</t>
  </si>
  <si>
    <t>1.28</t>
  </si>
  <si>
    <t>0.595</t>
  </si>
  <si>
    <t>0.108</t>
  </si>
  <si>
    <t>-0.018</t>
  </si>
  <si>
    <t>-0.011</t>
  </si>
  <si>
    <t>1.277</t>
  </si>
  <si>
    <t>0.477</t>
  </si>
  <si>
    <t>0.131</t>
  </si>
  <si>
    <t>-0.002</t>
  </si>
  <si>
    <t>66.959</t>
  </si>
  <si>
    <t>3.588</t>
  </si>
  <si>
    <t>0.03</t>
  </si>
  <si>
    <t>-1.444</t>
  </si>
  <si>
    <t>66.567</t>
  </si>
  <si>
    <t>0.39</t>
  </si>
  <si>
    <t>22.106</t>
  </si>
  <si>
    <t>3.557</t>
  </si>
  <si>
    <t>-0.64</t>
  </si>
  <si>
    <t>-0.148</t>
  </si>
  <si>
    <t>20.454</t>
  </si>
  <si>
    <t>1.651</t>
  </si>
  <si>
    <t>3.305</t>
  </si>
  <si>
    <t>2.543</t>
  </si>
  <si>
    <t>-0.008</t>
  </si>
  <si>
    <t>3.445</t>
  </si>
  <si>
    <t>0.262</t>
  </si>
  <si>
    <t>-0.036</t>
  </si>
  <si>
    <t>3.381</t>
  </si>
  <si>
    <t>0.063</t>
  </si>
  <si>
    <t>10.32</t>
  </si>
  <si>
    <t>2.518</t>
  </si>
  <si>
    <t>0.511</t>
  </si>
  <si>
    <t>-0.658</t>
  </si>
  <si>
    <t>-0.125</t>
  </si>
  <si>
    <t>-0.511</t>
  </si>
  <si>
    <t>10.319</t>
  </si>
  <si>
    <t>7.958</t>
  </si>
  <si>
    <t>2.224</t>
  </si>
  <si>
    <t>0.105</t>
  </si>
  <si>
    <t>-0.131</t>
  </si>
  <si>
    <t>-0.102</t>
  </si>
  <si>
    <t>7.93</t>
  </si>
  <si>
    <t>0.026</t>
  </si>
  <si>
    <t>11.089</t>
  </si>
  <si>
    <t>0.152</t>
  </si>
  <si>
    <t>10.936</t>
  </si>
  <si>
    <t>-1.492</t>
  </si>
  <si>
    <t>-1.491</t>
  </si>
  <si>
    <t>23.304</t>
  </si>
  <si>
    <t>1.303</t>
  </si>
  <si>
    <t>0.312</t>
  </si>
  <si>
    <t>-0.338</t>
  </si>
  <si>
    <t>-0.037</t>
  </si>
  <si>
    <t>-0.053</t>
  </si>
  <si>
    <t>23.303</t>
  </si>
  <si>
    <t>3.85</t>
  </si>
  <si>
    <t>-0.007</t>
  </si>
  <si>
    <t>4.938</t>
  </si>
  <si>
    <t>-0.012</t>
  </si>
  <si>
    <t>95.69</t>
  </si>
  <si>
    <t>4.937</t>
  </si>
  <si>
    <t>7.341</t>
  </si>
  <si>
    <t>0.748</t>
  </si>
  <si>
    <t>-0.016</t>
  </si>
  <si>
    <t>7.308</t>
  </si>
  <si>
    <t>0.031</t>
  </si>
  <si>
    <t>0.858</t>
  </si>
  <si>
    <t>0.31</t>
  </si>
  <si>
    <t>2.525</t>
  </si>
  <si>
    <t>0.015</t>
  </si>
  <si>
    <t>-0.01</t>
  </si>
  <si>
    <t>80.21</t>
  </si>
  <si>
    <t>52.984</t>
  </si>
  <si>
    <t>12.599</t>
  </si>
  <si>
    <t>0.278</t>
  </si>
  <si>
    <t>-1.88</t>
  </si>
  <si>
    <t>-1.701</t>
  </si>
  <si>
    <t>-0.081</t>
  </si>
  <si>
    <t>49.23</t>
  </si>
  <si>
    <t>41.855</t>
  </si>
  <si>
    <t>11.126</t>
  </si>
  <si>
    <t>1.533</t>
  </si>
  <si>
    <t>1.036</t>
  </si>
  <si>
    <t>0.004</t>
  </si>
  <si>
    <t>1.532</t>
  </si>
  <si>
    <t>2.764</t>
  </si>
  <si>
    <t>2.055</t>
  </si>
  <si>
    <t>-0.084</t>
  </si>
  <si>
    <t>-0.077</t>
  </si>
  <si>
    <t>163.972</t>
  </si>
  <si>
    <t>7.128</t>
  </si>
  <si>
    <t>4.03</t>
  </si>
  <si>
    <t>-3.128</t>
  </si>
  <si>
    <t>-0.058</t>
  </si>
  <si>
    <t>-0.16</t>
  </si>
  <si>
    <t>130.24</t>
  </si>
  <si>
    <t>11.754</t>
  </si>
  <si>
    <t>21.96</t>
  </si>
  <si>
    <t>0.018</t>
  </si>
  <si>
    <t>115.777</t>
  </si>
  <si>
    <t>3.718</t>
  </si>
  <si>
    <t>3.385</t>
  </si>
  <si>
    <t>-2.567</t>
  </si>
  <si>
    <t>-0.03</t>
  </si>
  <si>
    <t>-0.063</t>
  </si>
  <si>
    <t>115.737</t>
  </si>
  <si>
    <t>105.794</t>
  </si>
  <si>
    <t>-2.559</t>
  </si>
  <si>
    <t>105.755</t>
  </si>
  <si>
    <t>0.013</t>
  </si>
  <si>
    <t>0.425</t>
  </si>
  <si>
    <t>0.366</t>
  </si>
  <si>
    <t>-0.004</t>
  </si>
  <si>
    <t>47.77</t>
  </si>
  <si>
    <t>3.044</t>
  </si>
  <si>
    <t>0.645</t>
  </si>
  <si>
    <t>-0.557</t>
  </si>
  <si>
    <t>-0.024</t>
  </si>
  <si>
    <t>-0.097</t>
  </si>
  <si>
    <t>7.89</t>
  </si>
  <si>
    <t>14.078</t>
  </si>
  <si>
    <t>11.728</t>
  </si>
  <si>
    <t>27.924</t>
  </si>
  <si>
    <t>1.117</t>
  </si>
  <si>
    <t>1.143</t>
  </si>
  <si>
    <t>-0.407</t>
  </si>
  <si>
    <t>-0.032</t>
  </si>
  <si>
    <t>-0.178</t>
  </si>
  <si>
    <t>12.85</t>
  </si>
  <si>
    <t>13.149</t>
  </si>
  <si>
    <t>3.814</t>
  </si>
  <si>
    <t>10.959</t>
  </si>
  <si>
    <t>171.29</t>
  </si>
  <si>
    <t>6.382</t>
  </si>
  <si>
    <t>3.469</t>
  </si>
  <si>
    <t>-2.319</t>
  </si>
  <si>
    <t>-0.152</t>
  </si>
  <si>
    <t>-1.457</t>
  </si>
  <si>
    <t>165.547</t>
  </si>
  <si>
    <t>4.277</t>
  </si>
  <si>
    <t>1.452</t>
  </si>
  <si>
    <t>140.216</t>
  </si>
  <si>
    <t>5.313</t>
  </si>
  <si>
    <t>2.656</t>
  </si>
  <si>
    <t>-1.958</t>
  </si>
  <si>
    <t>-0.119</t>
  </si>
  <si>
    <t>-1.272</t>
  </si>
  <si>
    <t>136.249</t>
  </si>
  <si>
    <t>3.957</t>
  </si>
  <si>
    <t>12.225</t>
  </si>
  <si>
    <t>0.106</t>
  </si>
  <si>
    <t>0.515</t>
  </si>
  <si>
    <t>12.044</t>
  </si>
  <si>
    <t>0.178</t>
  </si>
  <si>
    <t>18.849</t>
  </si>
  <si>
    <t>0.963</t>
  </si>
  <si>
    <t>0.298</t>
  </si>
  <si>
    <t>-0.236</t>
  </si>
  <si>
    <t>-0.022</t>
  </si>
  <si>
    <t>-0.108</t>
  </si>
  <si>
    <t>17.254</t>
  </si>
  <si>
    <t>0.142</t>
  </si>
  <si>
    <t>225.462</t>
  </si>
  <si>
    <t>18.733</t>
  </si>
  <si>
    <t>2.701</t>
  </si>
  <si>
    <t>-2.041</t>
  </si>
  <si>
    <t>-0.213</t>
  </si>
  <si>
    <t>-0.953</t>
  </si>
  <si>
    <t>0.24</t>
  </si>
  <si>
    <t>220.778</t>
  </si>
  <si>
    <t>1.356</t>
  </si>
  <si>
    <t>3.319</t>
  </si>
  <si>
    <t>0.009</t>
  </si>
  <si>
    <t>121.922</t>
  </si>
  <si>
    <t>27.97</t>
  </si>
  <si>
    <t>0.402</t>
  </si>
  <si>
    <t>-1.387</t>
  </si>
  <si>
    <t>-0.775</t>
  </si>
  <si>
    <t>-0.139</t>
  </si>
  <si>
    <t>119.313</t>
  </si>
  <si>
    <t>2.601</t>
  </si>
  <si>
    <t>0.008</t>
  </si>
  <si>
    <t>78.612</t>
  </si>
  <si>
    <t>5.058</t>
  </si>
  <si>
    <t>0.321</t>
  </si>
  <si>
    <t>-0.554</t>
  </si>
  <si>
    <t>-0.047</t>
  </si>
  <si>
    <t>-0.129</t>
  </si>
  <si>
    <t>4.89</t>
  </si>
  <si>
    <t>77.808</t>
  </si>
  <si>
    <t>0.803</t>
  </si>
  <si>
    <t>1.845</t>
  </si>
  <si>
    <t>0.006</t>
  </si>
  <si>
    <t>0.095</t>
  </si>
  <si>
    <t>1.747</t>
  </si>
  <si>
    <t>41.464</t>
  </si>
  <si>
    <t>22.906</t>
  </si>
  <si>
    <t>0.081</t>
  </si>
  <si>
    <t>-0.833</t>
  </si>
  <si>
    <t>-0.728</t>
  </si>
  <si>
    <t>41.41</t>
  </si>
  <si>
    <t>0.051</t>
  </si>
  <si>
    <t>75.793</t>
  </si>
  <si>
    <t>32.369</t>
  </si>
  <si>
    <t>0.067</t>
  </si>
  <si>
    <t>-0.504</t>
  </si>
  <si>
    <t>-0.423</t>
  </si>
  <si>
    <t>1.86</t>
  </si>
  <si>
    <t>75.667</t>
  </si>
  <si>
    <t>0.125</t>
  </si>
  <si>
    <t>509.302</t>
  </si>
  <si>
    <t>82.067</t>
  </si>
  <si>
    <t>15.891</t>
  </si>
  <si>
    <t>-6.512</t>
  </si>
  <si>
    <t>-0.633</t>
  </si>
  <si>
    <t>-4.01</t>
  </si>
  <si>
    <t>0.07</t>
  </si>
  <si>
    <t>447.582</t>
  </si>
  <si>
    <t>16.398</t>
  </si>
  <si>
    <t>45.299</t>
  </si>
  <si>
    <t>0.023</t>
  </si>
  <si>
    <t>320.439</t>
  </si>
  <si>
    <t>30.714</t>
  </si>
  <si>
    <t>20.392</t>
  </si>
  <si>
    <t>-3.308</t>
  </si>
  <si>
    <t>-0.179</t>
  </si>
  <si>
    <t>-0.93</t>
  </si>
  <si>
    <t>227.783</t>
  </si>
  <si>
    <t>57.022</t>
  </si>
  <si>
    <t>35.243</t>
  </si>
  <si>
    <t>0.391</t>
  </si>
  <si>
    <t>52.232</t>
  </si>
  <si>
    <t>-0.356</t>
  </si>
  <si>
    <t>-0.003</t>
  </si>
  <si>
    <t>5.577</t>
  </si>
  <si>
    <t>46.629</t>
  </si>
  <si>
    <t>268.207</t>
  </si>
  <si>
    <t>20.389</t>
  </si>
  <si>
    <t>-2.952</t>
  </si>
  <si>
    <t>-0.927</t>
  </si>
  <si>
    <t>222.206</t>
  </si>
  <si>
    <t>10.393</t>
  </si>
  <si>
    <t>0.365</t>
  </si>
  <si>
    <t>1957.584</t>
  </si>
  <si>
    <t>248.323</t>
  </si>
  <si>
    <t>64.334</t>
  </si>
  <si>
    <t>-28.727</t>
  </si>
  <si>
    <t>-4.702</t>
  </si>
  <si>
    <t>-11.436</t>
  </si>
  <si>
    <t>3.58</t>
  </si>
  <si>
    <t>1713.028</t>
  </si>
  <si>
    <t>124.841</t>
  </si>
  <si>
    <t>119.21</t>
  </si>
  <si>
    <t>0.505</t>
  </si>
  <si>
    <t>2700, 2712, 3314, 3500, 3510, 3511, 3512, 3513, 3514, 4321</t>
  </si>
  <si>
    <t>9100, 1920, 2014, 3520, 3521, 3522, 3523, 4612, 4671, 8000, 9000</t>
  </si>
  <si>
    <t>0500, 0600, 0900</t>
  </si>
  <si>
    <t>2815, 2900, 2910, 2920, 2930, 2932</t>
  </si>
  <si>
    <t>3030, 3315, 5110, 5120, 5121, 5223</t>
  </si>
  <si>
    <t>N/A</t>
  </si>
  <si>
    <t>3010, 3011, 3012, 3315, 5000, 5010, 5020, 5222, 5224, 5229</t>
  </si>
  <si>
    <t>2350, 2351, 2352, 2360, 2361, 2363, 2364, 8110,8900</t>
  </si>
  <si>
    <t>2400, 2410, 2420, 2434, 2440, 2442, 2444, 2445, 2450, 2451, 2453, 2500, 2510, 2511, 4672, 7000, 7200, 7290</t>
  </si>
  <si>
    <t>1.52</t>
  </si>
  <si>
    <t>-</t>
  </si>
  <si>
    <t>2.76</t>
  </si>
  <si>
    <t>4.32</t>
  </si>
  <si>
    <t>1.25</t>
  </si>
  <si>
    <t>2.21</t>
  </si>
  <si>
    <t>2.72</t>
  </si>
  <si>
    <t>2.43</t>
  </si>
  <si>
    <t>3.29</t>
  </si>
  <si>
    <t>3.67</t>
  </si>
  <si>
    <t>3.38</t>
  </si>
  <si>
    <t>Disclosure of overview of risk management, key prudential metrics and RWA</t>
  </si>
  <si>
    <t>Template EU OV1 – Overview of total risk exposure amounts</t>
  </si>
  <si>
    <t>Template EU OV1</t>
  </si>
  <si>
    <t>Overview of total risk exposure amounts</t>
  </si>
  <si>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</si>
  <si>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</si>
  <si>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</si>
  <si>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</si>
  <si>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</si>
  <si>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</si>
  <si>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Of which equities under the simple risk weighted approach</t>
  </si>
  <si>
    <t xml:space="preserve">Of which the Advanced IRB (A-IRB) approach </t>
  </si>
  <si>
    <t xml:space="preserve">Counterparty credit risk - CCR </t>
  </si>
  <si>
    <t>Of which internal model method (IMM)</t>
  </si>
  <si>
    <t>Of which exposures to a CCP</t>
  </si>
  <si>
    <t>Of which other CCR</t>
  </si>
  <si>
    <t>Credit valuation adjustments risk - CVA risk</t>
  </si>
  <si>
    <t xml:space="preserve">  Of which the standardised approach (SA)</t>
  </si>
  <si>
    <t xml:space="preserve">  Of which the basic approach (F-BA and R-BA)</t>
  </si>
  <si>
    <t xml:space="preserve">  Of which the simplified approach</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</si>
  <si>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</si>
  <si>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</si>
  <si>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</si>
  <si>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</si>
  <si>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</si>
  <si>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</si>
  <si>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Of which 1250% / deduction</t>
  </si>
  <si>
    <t>Position, foreign exchange and commodities risks (Market risk)</t>
  </si>
  <si>
    <t>Of which the Alternative standardised approach (A-SA)</t>
  </si>
  <si>
    <t>Of which the Simplified standardised approach (S-SA)</t>
  </si>
  <si>
    <t xml:space="preserve">Of which Alternative Internal Model Approach  (A-IMA) </t>
  </si>
  <si>
    <t>Large exposures</t>
  </si>
  <si>
    <t>Reclassifications between the trading and non-trading books</t>
  </si>
  <si>
    <t>Operational risk</t>
  </si>
  <si>
    <t>Exposures to crypto-assets</t>
  </si>
  <si>
    <t>Amounts below the thresholds for deduction (subject
to 250% risk weight)</t>
  </si>
  <si>
    <t>Output floor applied (%)</t>
  </si>
  <si>
    <t>Floor adjustment (before application of transitional cap)</t>
  </si>
  <si>
    <t>Floor adjustment (after application of transitional cap)</t>
  </si>
  <si>
    <t>Total</t>
  </si>
  <si>
    <t>Template EU KM1 – Key metrics template</t>
  </si>
  <si>
    <t>Available own funds (amounts)</t>
  </si>
  <si>
    <t xml:space="preserve">Common Equity Tier 1 (CET1) capital </t>
  </si>
  <si>
    <t xml:space="preserve">Tier 1 capital </t>
  </si>
  <si>
    <t xml:space="preserve">Total capital </t>
  </si>
  <si>
    <t>Risk-weighted exposure amounts</t>
  </si>
  <si>
    <t>Total risk exposure amount</t>
  </si>
  <si>
    <t>Total risk exposure pre-floor</t>
  </si>
  <si>
    <t>Capital ratios (as a percentage of risk-weighted exposure amount)</t>
  </si>
  <si>
    <t>Common Equity Tier 1 ratio (%)</t>
  </si>
  <si>
    <t>Common Equity Tier 1 ratio considering unfloored TREA (%)</t>
  </si>
  <si>
    <t>Tier 1 ratio (%)</t>
  </si>
  <si>
    <t>Tier 1 ratio considering unfloored TREA (%)</t>
  </si>
  <si>
    <t>Total capital ratio (%)</t>
  </si>
  <si>
    <t>Total capital ratio considering unfloored TREA (%)</t>
  </si>
  <si>
    <t>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</si>
  <si>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</si>
  <si>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</si>
  <si>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     of which: to be made up of Tier 1 capital (percentage points)</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</si>
  <si>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</si>
  <si>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</si>
  <si>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</si>
  <si>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</si>
  <si>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</si>
  <si>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</si>
  <si>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</si>
  <si>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 (%)</t>
  </si>
  <si>
    <t>Combined buffer requirement (%)</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</si>
  <si>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</si>
  <si>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</si>
  <si>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</si>
  <si>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</si>
  <si>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</si>
  <si>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</si>
  <si>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 xml:space="preserve">Additional own funds requirements to address the risk of excessive leverage (%) </t>
  </si>
  <si>
    <t>Total SREP leverage ratio requirements (%)</t>
  </si>
  <si>
    <t>Leverage ratio buffer and overall leverage ratio requirement (as a percentage of total exposure measure)</t>
  </si>
  <si>
    <t>Leverage ratio buffer requirement (%)</t>
  </si>
  <si>
    <t>Overall leverage ratio requirement (%)</t>
  </si>
  <si>
    <t>Liquidity Coverage Ratio</t>
  </si>
  <si>
    <t>Total high-quality liquid assets (HQLA) (Weighted value -average)</t>
  </si>
  <si>
    <t xml:space="preserve">Cash outflows - Total weighted value </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</si>
  <si>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</si>
  <si>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</si>
  <si>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</si>
  <si>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</si>
  <si>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</si>
  <si>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</si>
  <si>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</si>
  <si>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Template EU KM1</t>
  </si>
  <si>
    <t>Key metrics template</t>
  </si>
  <si>
    <t>Template EU INS1 - Insurance participations</t>
  </si>
  <si>
    <t>Own fund instruments held in insurance or re-insurance undertakings  or insurance holding company not deducted from own funds</t>
  </si>
  <si>
    <t>Exposure value</t>
  </si>
  <si>
    <t>Risk exposure amount</t>
  </si>
  <si>
    <t>Insurance participations</t>
  </si>
  <si>
    <t>Template EU INS1</t>
  </si>
  <si>
    <t>Section</t>
  </si>
  <si>
    <t>Template</t>
  </si>
  <si>
    <t>Disclosure of the scope of application</t>
  </si>
  <si>
    <t>Differences between the accounting scope and the scope of prudential consolidation and mapping of financial statement categories with regulatory risk categories</t>
  </si>
  <si>
    <t>Template EU LI1</t>
  </si>
  <si>
    <t xml:space="preserve">Template EU LI1 - Differences between the accounting scope and the scope of prudential consolidation and mapping of financial statement categories with regulatory risk categories </t>
  </si>
  <si>
    <t>Breakdown by asset clases according to the balance sheet in the published financial statements</t>
  </si>
  <si>
    <t>Breakdown by liability classes according to the balance sheet in the published financial statements</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</si>
  <si>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</si>
  <si>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</si>
  <si>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</si>
  <si>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</si>
  <si>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</si>
  <si>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</si>
  <si>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</si>
  <si>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</si>
  <si>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Cash and cash equivalents</t>
  </si>
  <si>
    <t>Securities in the trading book</t>
  </si>
  <si>
    <t>Due from other banks</t>
  </si>
  <si>
    <t>Derivative financial instruments</t>
  </si>
  <si>
    <t>Loans to customers</t>
  </si>
  <si>
    <t>Investment securities at fair value</t>
  </si>
  <si>
    <t>Investment securities held to collect cash flows</t>
  </si>
  <si>
    <t>Investments in subsidiaries and associates</t>
  </si>
  <si>
    <t>Intangible assets</t>
  </si>
  <si>
    <t>Property, plant and equipment</t>
  </si>
  <si>
    <t>Investment property</t>
  </si>
  <si>
    <t>Current income tax prepayment</t>
  </si>
  <si>
    <t>Deferred income tax asset</t>
  </si>
  <si>
    <t>Other assets</t>
  </si>
  <si>
    <t>Total assets</t>
  </si>
  <si>
    <t>Due to other banks and financial institutions</t>
  </si>
  <si>
    <t>Due to customers</t>
  </si>
  <si>
    <t>Debt securities in issue</t>
  </si>
  <si>
    <t>Current income tax liabilities</t>
  </si>
  <si>
    <t>Deferred income tax liabilities</t>
  </si>
  <si>
    <t>Liabilities related to insurance activities</t>
  </si>
  <si>
    <t>Other liabilities</t>
  </si>
  <si>
    <t xml:space="preserve">Total liabilities </t>
  </si>
  <si>
    <t>Template EU LI2</t>
  </si>
  <si>
    <t xml:space="preserve">Main sources of differences between regulatory exposure amounts and carrying values in financial statements </t>
  </si>
  <si>
    <t xml:space="preserve">Template EU LI2 - Main sources of differences between regulatory exposure amounts and carrying values in financial statements </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</si>
  <si>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</si>
  <si>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</si>
  <si>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</si>
  <si>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</si>
  <si>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</si>
  <si>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</si>
  <si>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</si>
  <si>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</si>
  <si>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</si>
  <si>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</si>
  <si>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</si>
  <si>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</si>
  <si>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 xml:space="preserve">Template EU LI3 - Outline of the differences in the scopes of consolidation (entity by entity) </t>
  </si>
  <si>
    <t>Method of accounting consolidation</t>
  </si>
  <si>
    <t>Full consolidation</t>
  </si>
  <si>
    <t>not consolidated in accordance with IFRS 10</t>
  </si>
  <si>
    <t>Method of prudential consolidation</t>
  </si>
  <si>
    <t>Proportional consolidation</t>
  </si>
  <si>
    <t>Equity method</t>
  </si>
  <si>
    <t>Neither consolidated nor deducted</t>
  </si>
  <si>
    <t>Deducted</t>
  </si>
  <si>
    <t>Description of the entity</t>
  </si>
  <si>
    <t>Credit institution</t>
  </si>
  <si>
    <t>Fund management</t>
  </si>
  <si>
    <t>Life insurance</t>
  </si>
  <si>
    <t>Multi-apartment renovation financing</t>
  </si>
  <si>
    <t>Consumer finance activities</t>
  </si>
  <si>
    <t>Real estate management</t>
  </si>
  <si>
    <t xml:space="preserve">Outline of the differences in the scopes of consolidation (entity by entity) </t>
  </si>
  <si>
    <t>Template EU LI3</t>
  </si>
  <si>
    <t>Disclosure of own funds</t>
  </si>
  <si>
    <t>Composition of regulatory own funds</t>
  </si>
  <si>
    <t>Template EU CC1</t>
  </si>
  <si>
    <t>Template EU CC1 - Composition of regulatory own funds</t>
  </si>
  <si>
    <t>Amounts</t>
  </si>
  <si>
    <t>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</si>
  <si>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</si>
  <si>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</si>
  <si>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</si>
  <si>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</si>
  <si>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</si>
  <si>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</si>
  <si>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</si>
  <si>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Funds for general banking risk</t>
  </si>
  <si>
    <t xml:space="preserve">Amount of qualifying items referred to in Article 484 (3) CRR and the related share premium accounts subject to phase out from CET1 </t>
  </si>
  <si>
    <t>Minority interests (amount allowed in consolidated CET1)</t>
  </si>
  <si>
    <t xml:space="preserve">Independently reviewed interim profits net of any foreseeable charge or dividend </t>
  </si>
  <si>
    <t>Common Equity Tier 1 (CET1) capital before regulatory adjustments</t>
  </si>
  <si>
    <t>The sum of rows 1-5a</t>
  </si>
  <si>
    <t>Common Equity Tier 1 (CET1) capital: regulatory adjustments</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</si>
  <si>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</si>
  <si>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</si>
  <si>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</si>
  <si>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</si>
  <si>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</si>
  <si>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</si>
  <si>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</si>
  <si>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</si>
  <si>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</si>
  <si>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</si>
  <si>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</si>
  <si>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</si>
  <si>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</si>
  <si>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</si>
  <si>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</si>
  <si>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</si>
  <si>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</si>
  <si>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</si>
  <si>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</si>
  <si>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</si>
  <si>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Losses for the current financial year (negative amount)</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</si>
  <si>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</si>
  <si>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</si>
  <si>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Other regulatory adjustments</t>
  </si>
  <si>
    <t>Total regulatory adjustments to Common Equity Tier 1 (CET1)</t>
  </si>
  <si>
    <t xml:space="preserve">Common Equity Tier 1 (CET1) capital </t>
  </si>
  <si>
    <t>Sum of rows 7-20a, 21, 22 and  25a-27a</t>
  </si>
  <si>
    <t>The sum of rows 6 and 28</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</si>
  <si>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</si>
  <si>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</si>
  <si>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</si>
  <si>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</si>
  <si>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</si>
  <si>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Amount of qualifying items referred to in Article 494a(1) CRR subject to phase out from AT1</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</si>
  <si>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</si>
  <si>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</si>
  <si>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</si>
  <si>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</si>
  <si>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</si>
  <si>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</si>
  <si>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</si>
  <si>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</si>
  <si>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</si>
  <si>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</si>
  <si>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Other regulatory adjustments to AT1 capital</t>
  </si>
  <si>
    <t>Total regulatory adjustments to Additional Tier 1 (AT1) capital</t>
  </si>
  <si>
    <t xml:space="preserve">Additional Tier 1 (AT1) capital </t>
  </si>
  <si>
    <t>Tier 1 capital (T1 = CET1 + AT1)</t>
  </si>
  <si>
    <t>Sum of rows 37 to 42</t>
  </si>
  <si>
    <t xml:space="preserve"> max(0, [row 36 minus row 43])</t>
  </si>
  <si>
    <t xml:space="preserve"> Sum of rows 29 and r44</t>
  </si>
  <si>
    <t>Tier 2 (T2) capital: instruments</t>
  </si>
  <si>
    <t>Amount of qualifying  items referred to in Article 484(5) CRR and the related share premium accounts subject to phase out from T2 as described in Article 486(4) CRR</t>
  </si>
  <si>
    <t>Amount of qualifying  items referred to in Article 494a(2) CRR subject to phase out from T2</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</si>
  <si>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</si>
  <si>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</si>
  <si>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</si>
  <si>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</si>
  <si>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</si>
  <si>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 xml:space="preserve"> Sum of rows 46, 47, 47a, 47b 48 and 50 </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</si>
  <si>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</si>
  <si>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</si>
  <si>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</si>
  <si>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</si>
  <si>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</si>
  <si>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</si>
  <si>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Other regulatory adjustments to T2 capital</t>
  </si>
  <si>
    <t>Total regulatory adjustments to Tier 2 (T2) capital</t>
  </si>
  <si>
    <t xml:space="preserve">Tier 2 (T2) capital </t>
  </si>
  <si>
    <t>Total capital (TC = T1 + T2)</t>
  </si>
  <si>
    <t>Total Risk exposure amount</t>
  </si>
  <si>
    <t xml:space="preserve"> Sum of rows 52-56b</t>
  </si>
  <si>
    <t>max(0, [51 row minus 57 row])</t>
  </si>
  <si>
    <t>Sum of rows 45 and 58</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</si>
  <si>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</si>
  <si>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</si>
  <si>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</si>
  <si>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</si>
  <si>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</si>
  <si>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</si>
  <si>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</si>
  <si>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</si>
  <si>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of which: Global Systemically Important Institution (G-SII) or Other Systemically Important Institution (O-SII) buffer requirement</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</si>
  <si>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</si>
  <si>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</si>
  <si>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</si>
  <si>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</si>
  <si>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</si>
  <si>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</si>
  <si>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</si>
  <si>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</si>
  <si>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</si>
  <si>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</si>
  <si>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</si>
  <si>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</si>
  <si>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</si>
  <si>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</si>
  <si>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</si>
  <si>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</si>
  <si>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</si>
  <si>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</si>
  <si>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</si>
  <si>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Template EU CC2 - reconciliation of regulatory own funds to balance sheet in the audited financial statements</t>
  </si>
  <si>
    <t>Flexible template. Rows have to be disclosed in line with the balance sheet included in the audited financial statements of the institutions. Columns shall be kept fixed, unless the institution has the same accounting and regulatory scope of consolidation, in which case columns (a) and (b) shall be merged</t>
  </si>
  <si>
    <t>Balance sheet as in published financial statements</t>
  </si>
  <si>
    <t>Under regulatory scope of consolidation</t>
  </si>
  <si>
    <t>Reference</t>
  </si>
  <si>
    <t>TAssets - Breakdown by asset clases according to the balance sheet in the published financial statements</t>
  </si>
  <si>
    <t>31-12-2025</t>
  </si>
  <si>
    <t>Liabilities - Breakdown by liability clases according to the balance sheet in the published financial statements</t>
  </si>
  <si>
    <t>of which: subordinated debt securities</t>
  </si>
  <si>
    <t>Shareholders' Equity</t>
  </si>
  <si>
    <t>Total shareholders' equity</t>
  </si>
  <si>
    <t>Share capital</t>
  </si>
  <si>
    <t>Share premium</t>
  </si>
  <si>
    <t>Treasury shares (-)</t>
  </si>
  <si>
    <t>Reserve capital</t>
  </si>
  <si>
    <t>Statutory reserve</t>
  </si>
  <si>
    <t>Reserve for acquisition of own shares</t>
  </si>
  <si>
    <t>Accumulated other comprehensive income</t>
  </si>
  <si>
    <t>Other equity</t>
  </si>
  <si>
    <t>Previous years retained earnings</t>
  </si>
  <si>
    <t>Profit for the current year</t>
  </si>
  <si>
    <t>Template EU CCA: Main features of regulatory own funds instruments and eligible liabilities instruments</t>
  </si>
  <si>
    <t>Main features of regulatory own funds instruments and eligible liabilities instruments</t>
  </si>
  <si>
    <t>Template EU CCA</t>
  </si>
  <si>
    <t>Template EU CC2</t>
  </si>
  <si>
    <t>Reconciliation of regulatory own funds to balance sheet in the audited financial statements</t>
  </si>
  <si>
    <t>Issuer</t>
  </si>
  <si>
    <t>Unique identifier (eg CUSIP, ISIN or Bloomberg identifier for private placement)</t>
  </si>
  <si>
    <t>Public or private placement</t>
  </si>
  <si>
    <t>Governing law(s) of the instrument</t>
  </si>
  <si>
    <t>Contractual recognition of write down and conversion powers of resolution authorities</t>
  </si>
  <si>
    <t>Regulatory treatment</t>
  </si>
  <si>
    <t xml:space="preserve">    Current treatment taking into account, where applicable, transitional CRR rules</t>
  </si>
  <si>
    <t xml:space="preserve">     Post-transitional CRR rules</t>
  </si>
  <si>
    <t xml:space="preserve">     Eligible at solo/(sub-)consolidated/ solo&amp;(sub-)consolidated</t>
  </si>
  <si>
    <t xml:space="preserve">     Instrument type (types to be specified by each jurisdiction)</t>
  </si>
  <si>
    <t>Amount recognised in regulatory capital or eligible liabilities  (Currency in million, as of most recent reporting date)</t>
  </si>
  <si>
    <t xml:space="preserve">Nominal amount of instrument </t>
  </si>
  <si>
    <t>Issue price</t>
  </si>
  <si>
    <t>Redemption price</t>
  </si>
  <si>
    <t>Accounting classification</t>
  </si>
  <si>
    <t>Original date of issuance</t>
  </si>
  <si>
    <t>Perpetual or dated</t>
  </si>
  <si>
    <t xml:space="preserve">     Original maturity date </t>
  </si>
  <si>
    <t>Issuer call subject to prior supervisory approval</t>
  </si>
  <si>
    <t xml:space="preserve">     Subsequent call dates, if applicable</t>
  </si>
  <si>
    <t xml:space="preserve">Optional call date, contingent call dates and redemption amount </t>
  </si>
  <si>
    <t>Coupons / dividends</t>
  </si>
  <si>
    <t xml:space="preserve">Fixed or floating dividend/coupon </t>
  </si>
  <si>
    <t xml:space="preserve">Coupon rate and any related index </t>
  </si>
  <si>
    <t xml:space="preserve">Existence of a dividend stopper </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</si>
  <si>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</si>
  <si>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</si>
  <si>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</si>
  <si>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</si>
  <si>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Convertible or 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</si>
  <si>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</si>
  <si>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</si>
  <si>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</si>
  <si>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</si>
  <si>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</si>
  <si>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</si>
  <si>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</si>
  <si>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</si>
  <si>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</si>
  <si>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</si>
  <si>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</si>
  <si>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Type of subordination (only for eligible liabilities)</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</si>
  <si>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</si>
  <si>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</si>
  <si>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</si>
  <si>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</si>
  <si>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Link to the full term and conditions of the instrument (signposting)</t>
  </si>
  <si>
    <t>(1) Insert ‘N/A’ if the question is not applicable</t>
  </si>
  <si>
    <t>Public</t>
  </si>
  <si>
    <t>The Republic of Lithuania</t>
  </si>
  <si>
    <t>The United Kingdom and the Republic of Lithuania</t>
  </si>
  <si>
    <t>Yes</t>
  </si>
  <si>
    <t>No</t>
  </si>
  <si>
    <t>Eligible commitments</t>
  </si>
  <si>
    <t>Common equity tier 1 capital</t>
  </si>
  <si>
    <t>Tier 2 capital</t>
  </si>
  <si>
    <t>solo &amp; (sub-) consolidated</t>
  </si>
  <si>
    <t xml:space="preserve"> Senior secured Eurobonds (Article 72b of the CRR)</t>
  </si>
  <si>
    <t xml:space="preserve">  Senior secured Eurobonds (Article 72b of the CRR)</t>
  </si>
  <si>
    <t>Ordinary shares (Article 26 of the CRR)</t>
  </si>
  <si>
    <t>Subordinated debt securities ( Article  63 of CRR )</t>
  </si>
  <si>
    <t>Liability - amortized cost</t>
  </si>
  <si>
    <t>Equity</t>
  </si>
  <si>
    <t>Fixed term</t>
  </si>
  <si>
    <t>Perpetua</t>
  </si>
  <si>
    <t>No maturity</t>
  </si>
  <si>
    <t>Permanent</t>
  </si>
  <si>
    <t>Perpetua Additional Tier 1 Temporary Write-Down Bonds (Article 52 of the CRR)</t>
  </si>
  <si>
    <t>From 22/06/2028 at nominal value</t>
  </si>
  <si>
    <t>From 22/05/2029 at nominal value</t>
  </si>
  <si>
    <t>From 22/06/2028 at nominal value with 30 days’ notice</t>
  </si>
  <si>
    <t>From 22/05/2029 at nominal value with a notice period of no less than 30 days and no more than 60 days</t>
  </si>
  <si>
    <t>Fixed, which will be replaced floating format</t>
  </si>
  <si>
    <t>Fixed</t>
  </si>
  <si>
    <t>Floating</t>
  </si>
  <si>
    <t>Mandatory</t>
  </si>
  <si>
    <t>Partially discretionary</t>
  </si>
  <si>
    <t>Noncumulative</t>
  </si>
  <si>
    <t>Non-convertible</t>
  </si>
  <si>
    <t>Convertible</t>
  </si>
  <si>
    <t>Deterioration of the bank's financial condition in order to maintain the stability of the financial sector. May be initiated by the supervisory authority. A statutory approach and a contractual approach</t>
  </si>
  <si>
    <t>Deterioration of the bank's financial condition in order to maintain the stability of the financial sector. May be initiated by the supervisory authority. A contractual approach</t>
  </si>
  <si>
    <t>Fully or partially</t>
  </si>
  <si>
    <t>Not specified in emission conditions</t>
  </si>
  <si>
    <t>Common Equity Tier 1</t>
  </si>
  <si>
    <t>Deterioration of the bank's financial condition in order to maintain the stability of the financial sector. May be initiated by the supervisory authority. A statutory approach and a contractual approach. When total Tier 1 capital falls below 5.125%</t>
  </si>
  <si>
    <t>Temporary</t>
  </si>
  <si>
    <t>On a pro rata basis</t>
  </si>
  <si>
    <t>[Contractual] if the instrument meets the requirements set out in point (d)(i) of Article 72b(2) CRR</t>
  </si>
  <si>
    <t>[Statutory] if the instrument meets the requirements set out in point (d)(ii) of Article 72b(2) CRR</t>
  </si>
  <si>
    <t>Additional Tier 1 capital</t>
  </si>
  <si>
    <t>Other</t>
  </si>
  <si>
    <t>Dep-ISME</t>
  </si>
  <si>
    <t>EU CCA MREL bond issue (300) first</t>
  </si>
  <si>
    <t>EU CCA MREL bond issue (300) second</t>
  </si>
  <si>
    <t>EU CCA MREL bond issue (300) third</t>
  </si>
  <si>
    <t>EU CCA bond issue (AT1)</t>
  </si>
  <si>
    <t>EU CCA equity</t>
  </si>
  <si>
    <t>Additional tier 1 capital</t>
  </si>
  <si>
    <t>EU CCA Subordinated debt (50)</t>
  </si>
  <si>
    <t>EU CCA Subordinated debt (25)</t>
  </si>
  <si>
    <t>Disclosure of countercyclical capital buffers</t>
  </si>
  <si>
    <t>Template EU CCyB1</t>
  </si>
  <si>
    <t>Geographical distribution of credit exposures relevant for the calculation of the countercyclical buffer</t>
  </si>
  <si>
    <t>Template EU CCyB2</t>
  </si>
  <si>
    <t xml:space="preserve"> Amount of institution-specific countercyclical capital buffer</t>
  </si>
  <si>
    <t>Template EU CCyB1 - Geographical distribution of credit exposures relevant for the calculation of the countercyclical buffer</t>
  </si>
  <si>
    <t>General credit exposures</t>
  </si>
  <si>
    <t>Relevant credit exposures – Market risk</t>
  </si>
  <si>
    <t>Exposure value under the standardised approach</t>
  </si>
  <si>
    <t>Exposure value under the IRB approach</t>
  </si>
  <si>
    <t>Sum of long and short positions of trading book exposures for SA</t>
  </si>
  <si>
    <t>Value of trading book exposures for internal models</t>
  </si>
  <si>
    <t>Securitisation exposures  Exposure value for non-trading book</t>
  </si>
  <si>
    <t>Total exposure value</t>
  </si>
  <si>
    <t>Own fund requirements</t>
  </si>
  <si>
    <t>Relevant credit risk exposures - Credit risk</t>
  </si>
  <si>
    <t xml:space="preserve">Relevant credit exposures – Securitisation positions in the non-trading book </t>
  </si>
  <si>
    <t xml:space="preserve"> Total</t>
  </si>
  <si>
    <t xml:space="preserve">Risk-weighted exposure amounts </t>
  </si>
  <si>
    <t>Own fund requirements weights
(%)</t>
  </si>
  <si>
    <t>Countercyclical buffer rate
(%)</t>
  </si>
  <si>
    <t>Switzerland</t>
  </si>
  <si>
    <t>USA</t>
  </si>
  <si>
    <t>United Kingdom</t>
  </si>
  <si>
    <t>The Netherlands</t>
  </si>
  <si>
    <t>Estonia</t>
  </si>
  <si>
    <t>Bulgaria</t>
  </si>
  <si>
    <t>Others</t>
  </si>
  <si>
    <t>Breakdown by country:</t>
  </si>
  <si>
    <t>Institution specific countercyclical capital buffer rate</t>
  </si>
  <si>
    <t>Institution specific countercyclical capital buffer requirement</t>
  </si>
  <si>
    <t>Template EU CCyB2 - Amount of institution-specific countercyclical capital buffer</t>
  </si>
  <si>
    <t>Disclosure of leverage ratio</t>
  </si>
  <si>
    <t>Template EU LR1 - LRSum</t>
  </si>
  <si>
    <t>Summary reconciliation of accounting assets and leverage ratio exposures</t>
  </si>
  <si>
    <t>Template EU LR2 - LRCom</t>
  </si>
  <si>
    <t>Leverage ratio common disclosure</t>
  </si>
  <si>
    <t>Template EU LR3 - LRSpl</t>
  </si>
  <si>
    <t>Split-up of on balance sheet exposures (excluding derivatives, SFTs and exempted exposures)</t>
  </si>
  <si>
    <t>Table EU LRA</t>
  </si>
  <si>
    <t>Disclosure of LR qualitative information</t>
  </si>
  <si>
    <t>Template 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</si>
  <si>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</si>
  <si>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</si>
  <si>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</si>
  <si>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</si>
  <si>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</si>
  <si>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</si>
  <si>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</si>
  <si>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</si>
  <si>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</si>
  <si>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</si>
  <si>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</si>
  <si>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</si>
  <si>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(Adjustment for exposures excluded from the total exposure measure in accordance with point (c) and point (ca) of Article 429a(1) CRR)</t>
  </si>
  <si>
    <t>(Adjustment for exposures excluded from the total exposure measure in accordance with point (j) of Article 429a(1) CRR)</t>
  </si>
  <si>
    <t>Other adjustments</t>
  </si>
  <si>
    <t>Template EU LR2 - LRCom: Leverage ratio common disclosure</t>
  </si>
  <si>
    <t>CRR leverage ratio exposures</t>
  </si>
  <si>
    <t>30-06-2025</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</si>
  <si>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</si>
  <si>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</si>
  <si>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</si>
  <si>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</si>
  <si>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</si>
  <si>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</si>
  <si>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</si>
  <si>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</si>
  <si>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</si>
  <si>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</si>
  <si>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</si>
  <si>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</si>
  <si>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</si>
  <si>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</si>
  <si>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</si>
  <si>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(Exempted CCP leg of client-cleared trade exposures) (simplified standardised approach)</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</si>
  <si>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</si>
  <si>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</si>
  <si>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</si>
  <si>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</si>
  <si>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</si>
  <si>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</si>
  <si>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</si>
  <si>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</si>
  <si>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Derogation for SFTs: Counterparty credit risk exposure in accordance with Articles 429e(5) and 222 CRR</t>
  </si>
  <si>
    <t>Agent transaction exposures</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</si>
  <si>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</si>
  <si>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</si>
  <si>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</si>
  <si>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</si>
  <si>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</si>
  <si>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</si>
  <si>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</si>
  <si>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</si>
  <si>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(Exposures exempted in accordance with point (j) of Article 429a(1) CRR (on and off balance sheet))</t>
  </si>
  <si>
    <t>(Excluded exposures of public development banks (or units) - Public sector investments)</t>
  </si>
  <si>
    <t>(Excluded exposures of public development banks (or units) - Promotional loans)</t>
  </si>
  <si>
    <t>(Excluded passing-through promotional loan exposures by non-public development banks (or units))</t>
  </si>
  <si>
    <t xml:space="preserve">(Excluded guaranteed parts of exposures arising from export credits) </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</si>
  <si>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</si>
  <si>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</si>
  <si>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</si>
  <si>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</si>
  <si>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(Excluded exposures to shareholders according to Article 429a (1), point (da) CRR)</t>
  </si>
  <si>
    <t>(Exposures deducted in accordance with point (q) of Article 429a(1) CRR)</t>
  </si>
  <si>
    <t>(Total exempted exposures)</t>
  </si>
  <si>
    <r>
      <t xml:space="preserve">(Exposures excluded from the </t>
    </r>
    <r>
      <rPr>
        <strike/>
        <sz val="11"/>
        <rFont val="Aptos Narrow"/>
        <family val="2"/>
        <scheme val="minor"/>
      </rPr>
      <t>leverage ratio</t>
    </r>
    <r>
      <rPr>
        <sz val="11"/>
        <rFont val="Aptos Narrow"/>
        <family val="2"/>
        <scheme val="minor"/>
      </rPr>
      <t xml:space="preserve"> total exposure measure in accordance with point (c ) and point (ca) of Article 429a(1) CRR)</t>
    </r>
  </si>
  <si>
    <t>Capital and total exposure measure</t>
  </si>
  <si>
    <t>Leverage ratio (excluding the impact of the exemption of public sector investments and promotional loans) (%)</t>
  </si>
  <si>
    <t>Leverage ratio (excluding the impact of any applicable temporary exemption of central bank reserves) (%)</t>
  </si>
  <si>
    <t>Regulatory minimum leverage ratio requirement (%)</t>
  </si>
  <si>
    <t xml:space="preserve">     of which: to be made up of CET1 capital</t>
  </si>
  <si>
    <t>Choice on transitional arrangements and relevant exposures</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</si>
  <si>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</si>
  <si>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</si>
  <si>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</si>
  <si>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</si>
  <si>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</si>
  <si>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</si>
  <si>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</si>
  <si>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</si>
  <si>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</si>
  <si>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Total on-balance sheet exposures (excluding derivatives, SFTs, and exempted exposures), of which:</t>
  </si>
  <si>
    <t>Trading book exposures</t>
  </si>
  <si>
    <t>Banking book exposures, of which:</t>
  </si>
  <si>
    <t>Covered bonds</t>
  </si>
  <si>
    <t>Exposures treated as sovereigns</t>
  </si>
  <si>
    <t>Exposures to regional governments, MDB, international organisations and PSE, not treated as sovereigns</t>
  </si>
  <si>
    <t>Institutions</t>
  </si>
  <si>
    <t>Secured by mortgages of immovable properties</t>
  </si>
  <si>
    <t>Retail exposures</t>
  </si>
  <si>
    <t>Corporates</t>
  </si>
  <si>
    <t>Exposures in default</t>
  </si>
  <si>
    <t>Other exposures (eg equity, securitisations, and other non-credit obligation assets)</t>
  </si>
  <si>
    <t>Table EU LRA: Disclosure of LR qualitative information</t>
  </si>
  <si>
    <t>In 2025 there were no significant factors that influenced the leverage ratio</t>
  </si>
  <si>
    <t>Disclosure of liquidity requirements</t>
  </si>
  <si>
    <t>Template EU LIQ1</t>
  </si>
  <si>
    <t>Quantitative information of LCR</t>
  </si>
  <si>
    <t>Template EU LIQ2</t>
  </si>
  <si>
    <t xml:space="preserve">Net Stable Funding Ratio </t>
  </si>
  <si>
    <t>Template EU LIQ1 - Quantitative information of LCR</t>
  </si>
  <si>
    <t>Scope of consolidation:  consolidated</t>
  </si>
  <si>
    <t>Total unweighted value (average)</t>
  </si>
  <si>
    <t>Total weighted value (average)</t>
  </si>
  <si>
    <t>31.12.2025</t>
  </si>
  <si>
    <t>30.09.2025</t>
  </si>
  <si>
    <t>30.06.2025</t>
  </si>
  <si>
    <t>31.03.2025</t>
  </si>
  <si>
    <t>Quarter ending on (31 December  2025)</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</si>
  <si>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</si>
  <si>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</si>
  <si>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</si>
  <si>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</si>
  <si>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</si>
  <si>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</si>
  <si>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</si>
  <si>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</si>
  <si>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</si>
  <si>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</si>
  <si>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</si>
  <si>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</si>
  <si>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</si>
  <si>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</si>
  <si>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</si>
  <si>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</si>
  <si>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</si>
  <si>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</si>
  <si>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</si>
  <si>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</si>
  <si>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</si>
  <si>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</si>
  <si>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</si>
  <si>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</si>
  <si>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</si>
  <si>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</si>
  <si>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</si>
  <si>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</si>
  <si>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</si>
  <si>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</si>
  <si>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</si>
  <si>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</si>
  <si>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</si>
  <si>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 xml:space="preserve">Template EU LIQ2: Net Stable Funding Ratio </t>
  </si>
  <si>
    <t>In accordance with Article 451a(3) CRR</t>
  </si>
  <si>
    <t>Unweighted value by residual maturity</t>
  </si>
  <si>
    <t>&lt; 6 months</t>
  </si>
  <si>
    <t>6 months to &lt; 1yr</t>
  </si>
  <si>
    <t>≥ 1yr</t>
  </si>
  <si>
    <t>Weighted value</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</si>
  <si>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</si>
  <si>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</si>
  <si>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</si>
  <si>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</si>
  <si>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</si>
  <si>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</si>
  <si>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</si>
  <si>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</si>
  <si>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</si>
  <si>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</si>
  <si>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</si>
  <si>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</si>
  <si>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</si>
  <si>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</si>
  <si>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</si>
  <si>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</si>
  <si>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</si>
  <si>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</si>
  <si>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</si>
  <si>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</si>
  <si>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</si>
  <si>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</si>
  <si>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</si>
  <si>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</si>
  <si>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</si>
  <si>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</si>
  <si>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</si>
  <si>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</si>
  <si>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</si>
  <si>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</si>
  <si>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</si>
  <si>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</si>
  <si>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</si>
  <si>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Disclosure of credit risk quality</t>
  </si>
  <si>
    <t>Template EU CR1</t>
  </si>
  <si>
    <t>Performing and non-performing exposures and related provisions</t>
  </si>
  <si>
    <t>Template EU CR1-A</t>
  </si>
  <si>
    <t>Maturity of exposures</t>
  </si>
  <si>
    <t>Template EU CR2</t>
  </si>
  <si>
    <t>Changes in the stock of non-performing loans and advances</t>
  </si>
  <si>
    <t>Template EU CQ1</t>
  </si>
  <si>
    <t>Credit quality of forborne exposures</t>
  </si>
  <si>
    <t>Template EU CQ3</t>
  </si>
  <si>
    <t>Credit quality of performing and non-performing exposures by past due days</t>
  </si>
  <si>
    <t>Template EU CQ4</t>
  </si>
  <si>
    <t>Quality of non-performing exposures by geography </t>
  </si>
  <si>
    <t>Template EU CQ5</t>
  </si>
  <si>
    <t>Credit quality of loans and advances by industry</t>
  </si>
  <si>
    <t>Template EU CQ7</t>
  </si>
  <si>
    <t xml:space="preserve">Collateral obtained by taking possession and execution processes </t>
  </si>
  <si>
    <t>Disclosure of credit risk mitigation techniques</t>
  </si>
  <si>
    <t>Template EU CR3</t>
  </si>
  <si>
    <t>CRM techniques overview:  Disclosure of the use of credit risk mitigation techniques</t>
  </si>
  <si>
    <t xml:space="preserve">Template EU CR1: Performing and non-performing exposures and related provisions. </t>
  </si>
  <si>
    <t>Cash balances at central banks and other demand deposits</t>
  </si>
  <si>
    <t>Loans and advances</t>
  </si>
  <si>
    <t>Central banks</t>
  </si>
  <si>
    <t>General governments</t>
  </si>
  <si>
    <t>Credit institutions</t>
  </si>
  <si>
    <t>Other financial corporations</t>
  </si>
  <si>
    <t>Non-financial corporations</t>
  </si>
  <si>
    <t xml:space="preserve">          Of which SMEs</t>
  </si>
  <si>
    <t>Households</t>
  </si>
  <si>
    <t>Debt securities</t>
  </si>
  <si>
    <t>Off-balance-sheet exposures</t>
  </si>
  <si>
    <t>Gross carrying amount/nominal amount</t>
  </si>
  <si>
    <t>Performing exposures</t>
  </si>
  <si>
    <t>Non-performing exposures</t>
  </si>
  <si>
    <t>Of which stage 1</t>
  </si>
  <si>
    <t>Of which stage 2</t>
  </si>
  <si>
    <t>Of which stage 3</t>
  </si>
  <si>
    <t>Accumulated impairment, accumulated negative changes in fair value due to credit risk and provisions</t>
  </si>
  <si>
    <t>Performing exposures – accumulated impairment and provisions</t>
  </si>
  <si>
    <t xml:space="preserve">Non-performing exposures – accumulated impairment, accumulated negative changes in fair value due to credit risk and provisions </t>
  </si>
  <si>
    <t>Accumulated partial write-off</t>
  </si>
  <si>
    <t>Collateral and financial guarantees received</t>
  </si>
  <si>
    <t>On performing exposures</t>
  </si>
  <si>
    <t>On non-performing exposures</t>
  </si>
  <si>
    <t>Template EU CR1-A: Maturity of exposures</t>
  </si>
  <si>
    <t>On demand</t>
  </si>
  <si>
    <t>Net exposure value</t>
  </si>
  <si>
    <t>&lt;= 1 year</t>
  </si>
  <si>
    <t>&gt; 1 year &lt;= 5 years</t>
  </si>
  <si>
    <t>&gt; 5 years</t>
  </si>
  <si>
    <t>No stated maturity</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</si>
  <si>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</si>
  <si>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</si>
  <si>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</si>
  <si>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</si>
  <si>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</si>
  <si>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</si>
  <si>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 xml:space="preserve">Gross carrying amount               </t>
  </si>
  <si>
    <t>Template EU CR2: Changes in the stock of non-performing loans and advances</t>
  </si>
  <si>
    <t>Template EU CQ1: Credit quality of forborne exposures</t>
  </si>
  <si>
    <t>Debt Securities</t>
  </si>
  <si>
    <t>Loan commitments given</t>
  </si>
  <si>
    <t>Gross carrying amount/nominal amount of exposures with forbearance measures</t>
  </si>
  <si>
    <t>Collateral received and financial guarantees received on forborne exposures</t>
  </si>
  <si>
    <t>Of which collateral and financial guarantees received on non-performing exposures with forbearance measures</t>
  </si>
  <si>
    <t>On performing forborne exposures</t>
  </si>
  <si>
    <t>On non-performing forborne exposures</t>
  </si>
  <si>
    <t>Of which defaulted</t>
  </si>
  <si>
    <t>Of which impaired</t>
  </si>
  <si>
    <t>Non-performing forborne</t>
  </si>
  <si>
    <t>Performing forborne</t>
  </si>
  <si>
    <t>Template EU CQ3: Credit quality of performing and non-performing exposures by past due days</t>
  </si>
  <si>
    <t xml:space="preserve">      Of which SMEs</t>
  </si>
  <si>
    <t>Not past due or past due ≤ 30 days</t>
  </si>
  <si>
    <t>Past due &gt; 30 days ≤ 90 days</t>
  </si>
  <si>
    <t>Unlikely to pay that are not past due or are past due ≤ 90 days</t>
  </si>
  <si>
    <t xml:space="preserve">Past due  &gt;180 days
 ≤ 1 year
</t>
  </si>
  <si>
    <t xml:space="preserve">Past due
&gt; 1 years  ≤ 2 years
</t>
  </si>
  <si>
    <t xml:space="preserve">Past due
&gt; 2 years 
≤ 5 years
</t>
  </si>
  <si>
    <t xml:space="preserve">Past due
&gt; 5 years 
≤ 7 years
</t>
  </si>
  <si>
    <t>Past due 
&gt; 7 years</t>
  </si>
  <si>
    <t xml:space="preserve">Past due &gt; 90 days
 ≤ 180 days
</t>
  </si>
  <si>
    <t>Template EU CQ4: Quality of non-performing exposures by geography </t>
  </si>
  <si>
    <t>On-balance-sheet exposures</t>
  </si>
  <si>
    <t>Other countries</t>
  </si>
  <si>
    <t>Gross carrying/nominal amount</t>
  </si>
  <si>
    <t>Of which non-performing</t>
  </si>
  <si>
    <t>Of which subject to impairment</t>
  </si>
  <si>
    <t>Accumulated impairment</t>
  </si>
  <si>
    <t>Provisions on off-balance-sheet commitments and financial guarantees given</t>
  </si>
  <si>
    <t>Accumulated negative changes in fair value due to credit risk on non-performing exposures</t>
  </si>
  <si>
    <t>Template EU CQ5: Credit quality of loans and advances to non-financial corporations by industry</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</si>
  <si>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</si>
  <si>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</si>
  <si>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</si>
  <si>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</si>
  <si>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</si>
  <si>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</si>
  <si>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</si>
  <si>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</si>
  <si>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</si>
  <si>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</si>
  <si>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</si>
  <si>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</si>
  <si>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</si>
  <si>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</si>
  <si>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</si>
  <si>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</si>
  <si>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</si>
  <si>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</si>
  <si>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</si>
  <si>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Gross carrying amount</t>
  </si>
  <si>
    <t>Of which loans and advances subject to impairment</t>
  </si>
  <si>
    <t xml:space="preserve">Template EU CQ7: Collateral obtained by taking possession and execution processes </t>
  </si>
  <si>
    <t>Property, plant and equipment (PP&amp;E)</t>
  </si>
  <si>
    <t>Other than PP&amp;E</t>
  </si>
  <si>
    <t>Residential immovable property</t>
  </si>
  <si>
    <t>Commercial Immovable property</t>
  </si>
  <si>
    <t>Movable property (auto, shipping, etc.)</t>
  </si>
  <si>
    <t>Equity and debt instruments</t>
  </si>
  <si>
    <t>Other collateral</t>
  </si>
  <si>
    <t xml:space="preserve">Collateral obtained by taking possession </t>
  </si>
  <si>
    <t>Value at initial recognition</t>
  </si>
  <si>
    <t>Accumulated negative changes</t>
  </si>
  <si>
    <t>Template EU CR3 –  CRM techniques overview:  Disclosure of the use of credit risk mitigation techniques</t>
  </si>
  <si>
    <t xml:space="preserve">Debt securities </t>
  </si>
  <si>
    <t xml:space="preserve">     Of which non-performing exposures</t>
  </si>
  <si>
    <t xml:space="preserve">            Of which defaulted </t>
  </si>
  <si>
    <t xml:space="preserve">Unsecured carrying amount </t>
  </si>
  <si>
    <t>Secured carrying amount</t>
  </si>
  <si>
    <r>
      <t xml:space="preserve">Of which </t>
    </r>
    <r>
      <rPr>
        <b/>
        <sz val="11"/>
        <color theme="0"/>
        <rFont val="Segoe UI"/>
        <family val="2"/>
        <charset val="186"/>
      </rPr>
      <t xml:space="preserve">secured by collateral </t>
    </r>
  </si>
  <si>
    <r>
      <rPr>
        <sz val="11"/>
        <color theme="0"/>
        <rFont val="Segoe UI"/>
        <family val="2"/>
        <charset val="186"/>
      </rPr>
      <t>Of which</t>
    </r>
    <r>
      <rPr>
        <b/>
        <sz val="11"/>
        <color theme="0"/>
        <rFont val="Segoe UI"/>
        <family val="2"/>
      </rPr>
      <t xml:space="preserve"> secured by financial guarantees</t>
    </r>
  </si>
  <si>
    <r>
      <rPr>
        <sz val="11"/>
        <color theme="0"/>
        <rFont val="Segoe UI"/>
        <family val="2"/>
        <charset val="186"/>
      </rPr>
      <t>Of which</t>
    </r>
    <r>
      <rPr>
        <b/>
        <sz val="11"/>
        <color theme="0"/>
        <rFont val="Segoe UI"/>
        <family val="2"/>
      </rPr>
      <t xml:space="preserve"> secured by credit derivatives</t>
    </r>
  </si>
  <si>
    <t>Disclosure of credit risk SA</t>
  </si>
  <si>
    <t>Template EU CR4</t>
  </si>
  <si>
    <t>Standardised approach – Credit risk exposure and CRM effects</t>
  </si>
  <si>
    <t>Template EU CR5</t>
  </si>
  <si>
    <t>Standardised approach</t>
  </si>
  <si>
    <t>Disclosure of specialised lending and equity exposures</t>
  </si>
  <si>
    <t>Template EU CR10.5</t>
  </si>
  <si>
    <t>Equity exposures under Articles 133 (3) to (6) and 495a(3) CRR</t>
  </si>
  <si>
    <t>On-balancesheet exposure</t>
  </si>
  <si>
    <t>Off-balancesheet exposure</t>
  </si>
  <si>
    <t>Risk weight</t>
  </si>
  <si>
    <t>Risk weighted exposure amount</t>
  </si>
  <si>
    <t>Expected loss amount</t>
  </si>
  <si>
    <t>Equity securities positions in accordance with Article 133(3) of Regulation (EU) No 575/2013</t>
  </si>
  <si>
    <t>Positions in equity securities of unlisted companies</t>
  </si>
  <si>
    <t>Template EU CR4 – standardised approach – Credit risk exposure and CRM effects</t>
  </si>
  <si>
    <t>Central governments or central banks</t>
  </si>
  <si>
    <t xml:space="preserve">Non-central government public sector entities </t>
  </si>
  <si>
    <t xml:space="preserve">    Regional governments or local authorities</t>
  </si>
  <si>
    <t xml:space="preserve">    Public sector entities</t>
  </si>
  <si>
    <t>Multilateral development banks</t>
  </si>
  <si>
    <t>International organisations</t>
  </si>
  <si>
    <t xml:space="preserve">     Of which: Specialised Lending</t>
  </si>
  <si>
    <t>Subordinated debt exposures and equity</t>
  </si>
  <si>
    <t xml:space="preserve">     Subordinated debt exposures</t>
  </si>
  <si>
    <t xml:space="preserve">     Equity</t>
  </si>
  <si>
    <t>Retail</t>
  </si>
  <si>
    <t xml:space="preserve">Secured by mortgages on immovable property and ADC exposures </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</si>
  <si>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</si>
  <si>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</si>
  <si>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</si>
  <si>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</si>
  <si>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</si>
  <si>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Claims on institutions and corporates with a short-term credit assessment</t>
  </si>
  <si>
    <t>Collective investment undertakings (CIU)</t>
  </si>
  <si>
    <t>Other items</t>
  </si>
  <si>
    <t>not applicable</t>
  </si>
  <si>
    <t>TOTAL</t>
  </si>
  <si>
    <t>Exposures before CCF and before CRM</t>
  </si>
  <si>
    <t>Exposures post CCF and post CRM</t>
  </si>
  <si>
    <t>RWEAs and RWEAs density</t>
  </si>
  <si>
    <t>RWEAs</t>
  </si>
  <si>
    <t xml:space="preserve">RWEAs density (%) </t>
  </si>
  <si>
    <t>Template EU CR5 – standardised approach</t>
  </si>
  <si>
    <t>Of which unrated</t>
  </si>
  <si>
    <t xml:space="preserve">      Subordinated debt exposures</t>
  </si>
  <si>
    <t>Secured by mortgages on immovable property and ADC exposures</t>
  </si>
  <si>
    <t xml:space="preserve">         no loan splitting applied</t>
  </si>
  <si>
    <t xml:space="preserve">         loan splitting applied (secured)</t>
  </si>
  <si>
    <t xml:space="preserve">         loan splitting applied (unsecured)</t>
  </si>
  <si>
    <t xml:space="preserve">   Secured by mortgages on residential immovable property - IPRE</t>
  </si>
  <si>
    <t xml:space="preserve">   Secured by mortgages on commercial immovable property - non IPRE</t>
  </si>
  <si>
    <t xml:space="preserve">        no loan splitting applied</t>
  </si>
  <si>
    <t xml:space="preserve">        loan splitting applied (secured)</t>
  </si>
  <si>
    <t xml:space="preserve">        loan splitting applied (unsecured)</t>
  </si>
  <si>
    <t>Disclosure of counterparty credit risk</t>
  </si>
  <si>
    <t>Template EU CCR1</t>
  </si>
  <si>
    <t>Analysis of CCR exposure by approach</t>
  </si>
  <si>
    <t>Template EU CCR3</t>
  </si>
  <si>
    <t>Standardised approach – CCR exposures by regulatory exposure class and risk weights</t>
  </si>
  <si>
    <t>Template EU CCR5</t>
  </si>
  <si>
    <t>Composition of collateral for CCR exposures</t>
  </si>
  <si>
    <t>Template EU CCR1 – Analysis of CCR exposure by approach</t>
  </si>
  <si>
    <t>EU - Original Exposure Method (for derivatives)</t>
  </si>
  <si>
    <t>EU - Simplified SA-CCR (for derivatives)</t>
  </si>
  <si>
    <t>SA-CCR (for derivatives)</t>
  </si>
  <si>
    <t>IMM (for derivatives and SFTs)</t>
  </si>
  <si>
    <t>Of which securities financing transactions netting sets</t>
  </si>
  <si>
    <t>Of which derivatives and long settlement transactions netting sets</t>
  </si>
  <si>
    <t>Of which from contractual cross-product netting sets</t>
  </si>
  <si>
    <t>Financial collateral simple method (for SFTs)</t>
  </si>
  <si>
    <t>Financial collateral comprehensive method (for SFTs)</t>
  </si>
  <si>
    <t>VaR for SFTs</t>
  </si>
  <si>
    <t>Replacement cost (RC)</t>
  </si>
  <si>
    <t>Potential future exposure  (PFE)</t>
  </si>
  <si>
    <t>Alpha used for computing regulatory exposure value</t>
  </si>
  <si>
    <t>Exposure value pre-CRM</t>
  </si>
  <si>
    <t>Exposure value post-CRM</t>
  </si>
  <si>
    <t>Template EU CCR3 – Standardised approach – CCR exposures by regulatory exposure class and risk weights</t>
  </si>
  <si>
    <t xml:space="preserve">Total exposure value </t>
  </si>
  <si>
    <t xml:space="preserve">Central governments or central banks </t>
  </si>
  <si>
    <t xml:space="preserve">Regional government or local authorities </t>
  </si>
  <si>
    <t>Public sector entities</t>
  </si>
  <si>
    <t>Institutions and corporates with a short-term credit assessment</t>
  </si>
  <si>
    <t>Template EU CCR5 – Composition of collateral for CCR exposures</t>
  </si>
  <si>
    <t>Cash – domestic currency</t>
  </si>
  <si>
    <t>Cash – other currencies</t>
  </si>
  <si>
    <t>Domestic sovereign debt</t>
  </si>
  <si>
    <t>Other sovereign debt</t>
  </si>
  <si>
    <t>Government agency debt</t>
  </si>
  <si>
    <t>Corporate bonds</t>
  </si>
  <si>
    <t>Equity securities</t>
  </si>
  <si>
    <t>Collateral used in derivative transactions</t>
  </si>
  <si>
    <t>Collateral used in SFTs</t>
  </si>
  <si>
    <t>Fair value of collateral received</t>
  </si>
  <si>
    <t>Fair value of posted collateral</t>
  </si>
  <si>
    <t>Segregated</t>
  </si>
  <si>
    <t>Unsegregated</t>
  </si>
  <si>
    <t>Disclosure of exposures to securitisation positions</t>
  </si>
  <si>
    <t>Template EU-SEC1</t>
  </si>
  <si>
    <t>Securitisation exposures in the non-trading book</t>
  </si>
  <si>
    <t>Template EU-SEC3</t>
  </si>
  <si>
    <t>Securitisation exposures in the non-trading book and associated regulatory capital requirements - institution acting as originator or as sponsor</t>
  </si>
  <si>
    <t>Template EU-SEC5</t>
  </si>
  <si>
    <t xml:space="preserve"> Exposures securitised by the institution - Exposures in default and specific credit risk adjustments</t>
  </si>
  <si>
    <t>Template EU MR1</t>
  </si>
  <si>
    <t>Market risk under the standardised approach</t>
  </si>
  <si>
    <t>Disclosure of market risk</t>
  </si>
  <si>
    <t>Template EU MR1 - Market risk under the standardised approach</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</si>
  <si>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</si>
  <si>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</si>
  <si>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</si>
  <si>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</si>
  <si>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</si>
  <si>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</si>
  <si>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</si>
  <si>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</si>
  <si>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</si>
  <si>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t>Securitisation (specific risk)</t>
  </si>
  <si>
    <t>Template EU-SEC1 - Securitisation exposures in the non-trading book</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</si>
  <si>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</si>
  <si>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</si>
  <si>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</si>
  <si>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</si>
  <si>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</si>
  <si>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</si>
  <si>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</si>
  <si>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</si>
  <si>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</si>
  <si>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</si>
  <si>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</si>
  <si>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Institution acts as originator</t>
  </si>
  <si>
    <t>Institution acts as sponsor</t>
  </si>
  <si>
    <t>Institution acts as investor</t>
  </si>
  <si>
    <t>Traditional</t>
  </si>
  <si>
    <t>Synthetic</t>
  </si>
  <si>
    <t>Sub-total</t>
  </si>
  <si>
    <t>STS</t>
  </si>
  <si>
    <t>Non-STS</t>
  </si>
  <si>
    <t>of which SRT</t>
  </si>
  <si>
    <t>Template EU-SEC3 - Securitisation exposures in the non-trading book and associated regulatory capital requirements - institution acting as originator or as sponsor</t>
  </si>
  <si>
    <t xml:space="preserve">Traditional transactions </t>
  </si>
  <si>
    <t xml:space="preserve">   Securitisation</t>
  </si>
  <si>
    <t xml:space="preserve">       Retail</t>
  </si>
  <si>
    <t xml:space="preserve">       Of which STS</t>
  </si>
  <si>
    <t xml:space="preserve">       Wholesale</t>
  </si>
  <si>
    <t xml:space="preserve">   Re-securitisation</t>
  </si>
  <si>
    <t xml:space="preserve">Synthetic transactions </t>
  </si>
  <si>
    <t xml:space="preserve">       Retail underlying</t>
  </si>
  <si>
    <t>Exposure values (by RW bands/deductions)</t>
  </si>
  <si>
    <t>Exposure values (by regulatory approach)</t>
  </si>
  <si>
    <t>RWEA (by regulatory approach)</t>
  </si>
  <si>
    <t>Capital charge after cap</t>
  </si>
  <si>
    <t xml:space="preserve"> &gt;20% to 50% RW</t>
  </si>
  <si>
    <t xml:space="preserve"> &gt;50% to 100%           RW</t>
  </si>
  <si>
    <t xml:space="preserve"> &gt;100% to &lt;1250%     RW</t>
  </si>
  <si>
    <t>1250% RW/ deductions</t>
  </si>
  <si>
    <t>SEC-ERBA
(including IAA)</t>
  </si>
  <si>
    <t>1250% RW/
deductions</t>
  </si>
  <si>
    <t>Template EU-SEC5 - Exposures securitised by the institution - Exposures in default and specific credit risk adjustments</t>
  </si>
  <si>
    <t>Exposures securitised by the institution - Institution acts as originator or as sponsor</t>
  </si>
  <si>
    <t>Total outstanding nominal amount</t>
  </si>
  <si>
    <t>Of which exposures in default</t>
  </si>
  <si>
    <t>Total amount of specific credit risk adjustments made during the period</t>
  </si>
  <si>
    <t>Disclosure of credit valuation adjustment</t>
  </si>
  <si>
    <t>Template EU CVA1</t>
  </si>
  <si>
    <t>Credit valuation adjustment under the Reduced Basic Approach</t>
  </si>
  <si>
    <t>Template EU CVA 1 – Credit valuation adjustment risk under the Reduced Basic Approach (R-BA)</t>
  </si>
  <si>
    <t>Components of Own Funds Requirements</t>
  </si>
  <si>
    <t xml:space="preserve">Own funds requirements </t>
  </si>
  <si>
    <t xml:space="preserve">Aggregation of systematic components of CVA risk </t>
  </si>
  <si>
    <t>Aggregation of idiosyncratic components of CVA risk</t>
  </si>
  <si>
    <t>Disclosure of operational risk</t>
  </si>
  <si>
    <t>Template EU OR1</t>
  </si>
  <si>
    <t>Operational risk losses</t>
  </si>
  <si>
    <t>Template EU OR2</t>
  </si>
  <si>
    <t>Business Indicator, components and subcomponents</t>
  </si>
  <si>
    <t>Template EU OR3</t>
  </si>
  <si>
    <t>Operational risk own funds requirements and risk exposure amounts</t>
  </si>
  <si>
    <t>Using €20,000 threshold</t>
  </si>
  <si>
    <t>Total amount of operational risk losses net of recoveries (no exclusions)</t>
  </si>
  <si>
    <t>Total number of operational risk losses</t>
  </si>
  <si>
    <t xml:space="preserve">Total amount of excluded operational risk losses </t>
  </si>
  <si>
    <t xml:space="preserve">Total number of excluded operational risk events </t>
  </si>
  <si>
    <t>Total amount of operational risk losses net of recoveries and net of excluded losses</t>
  </si>
  <si>
    <t>Ten-year average</t>
  </si>
  <si>
    <t>Using €100,000 threshold</t>
  </si>
  <si>
    <t>Details of operational risk capital calculation</t>
  </si>
  <si>
    <t xml:space="preserve"> Template EU OR2 - Business Indicator, components and subcomponents</t>
  </si>
  <si>
    <t>Average value</t>
  </si>
  <si>
    <t>Interest, lease and dividend component (ILDC)</t>
  </si>
  <si>
    <t>ILDC related to the individual institution/consolidated Group (excluding entities considered by Article 314(3)</t>
  </si>
  <si>
    <t>Interest and lease income</t>
  </si>
  <si>
    <t>Interest and lease expense</t>
  </si>
  <si>
    <t>Total assets/Asset component</t>
  </si>
  <si>
    <t>Dividend income/ dividend component</t>
  </si>
  <si>
    <t>Services component (SC)</t>
  </si>
  <si>
    <t>Fee and commission income</t>
  </si>
  <si>
    <t>Fee and commission expense</t>
  </si>
  <si>
    <t>Other operating income</t>
  </si>
  <si>
    <t>Other operating expense</t>
  </si>
  <si>
    <t>Financial component (FC)</t>
  </si>
  <si>
    <t>Net profit or loss applicable to trading book (TB)</t>
  </si>
  <si>
    <t>Net profit or loss applicable to banking book (BB)</t>
  </si>
  <si>
    <t>Approach followed  to determine the TB/BB boundary (PBA or accounting approach)</t>
  </si>
  <si>
    <t>Business Indicator (BI)</t>
  </si>
  <si>
    <t>Business indicator component (BIC)</t>
  </si>
  <si>
    <t>Disclosure on the BI:</t>
  </si>
  <si>
    <t>BI gross of excluded divested activities</t>
  </si>
  <si>
    <t>Reduction in BI due to excluded divested activities</t>
  </si>
  <si>
    <t>Impact in BI of mergers/acquisitions</t>
  </si>
  <si>
    <t xml:space="preserve"> Template EU OR3 - Operational risk own funds requirements and risk exposure amounts</t>
  </si>
  <si>
    <t xml:space="preserve">Business Indicator Component (BIC) </t>
  </si>
  <si>
    <t>Alternative Standardised Approach (ASA) Own Funds Requirements (OROF) under Article 314(4)</t>
  </si>
  <si>
    <t xml:space="preserve">Not applicable </t>
  </si>
  <si>
    <t>Minimum Required Operational Risk Own Funds Requirements (OROF)</t>
  </si>
  <si>
    <t>Operational Risk Exposure Amounts (REA)</t>
  </si>
  <si>
    <t>Disclosure of interest rate risk of non-trading book activities</t>
  </si>
  <si>
    <t>Template EU IRRBB1</t>
  </si>
  <si>
    <t>Interest rate risks of non-trading book activities</t>
  </si>
  <si>
    <t xml:space="preserve"> Template EU IRRBB1 - Interest rate risks of non-trading book activities</t>
  </si>
  <si>
    <t>Parallel up</t>
  </si>
  <si>
    <t xml:space="preserve">Parallel down </t>
  </si>
  <si>
    <t xml:space="preserve">Steepener </t>
  </si>
  <si>
    <t>Flattener</t>
  </si>
  <si>
    <t>Short rates up</t>
  </si>
  <si>
    <t>Short rates down</t>
  </si>
  <si>
    <t>Changes of the economic value of equity</t>
  </si>
  <si>
    <t>Changes of the net interest income</t>
  </si>
  <si>
    <t>Last period</t>
  </si>
  <si>
    <t>Disclosure of remuneration policy</t>
  </si>
  <si>
    <t>Template EU REM1</t>
  </si>
  <si>
    <t xml:space="preserve">Remuneration awarded for the financial year </t>
  </si>
  <si>
    <t>Template EU REM2</t>
  </si>
  <si>
    <t>Special payments  to staff whose professional activities have a material impact on institutions’ risk profile (identified staff)</t>
  </si>
  <si>
    <t>Template EU REM3</t>
  </si>
  <si>
    <t xml:space="preserve">Deferred remuneration </t>
  </si>
  <si>
    <t>Template EU REM4</t>
  </si>
  <si>
    <t>Remuneration of 1 million EUR or more per year</t>
  </si>
  <si>
    <t>Template EU REM5</t>
  </si>
  <si>
    <t>Information on remuneration of staff whose professional activities have a material impact on institutions’ risk profile (identified staff)</t>
  </si>
  <si>
    <t xml:space="preserve">Template EU REM1 - Remuneration awarded for the financial year </t>
  </si>
  <si>
    <t>Fixed remuneration</t>
  </si>
  <si>
    <t>Variable remuneration</t>
  </si>
  <si>
    <t>Total remuneration (2 + 10)</t>
  </si>
  <si>
    <t>MB Supervisory function</t>
  </si>
  <si>
    <t xml:space="preserve">MB Management function </t>
  </si>
  <si>
    <t>Other senior management</t>
  </si>
  <si>
    <t>Other identified staff</t>
  </si>
  <si>
    <t>Number of identified staff</t>
  </si>
  <si>
    <t>Total fixed remuneration</t>
  </si>
  <si>
    <t>Of which: cash-based</t>
  </si>
  <si>
    <t>(Not applicable in the EU)</t>
  </si>
  <si>
    <t>Of which: shares or equivalent ownership interests</t>
  </si>
  <si>
    <t xml:space="preserve">Of which: share-linked instruments or equivalent non-cash instruments </t>
  </si>
  <si>
    <t>Of which: other instruments</t>
  </si>
  <si>
    <t>Of which: other forms</t>
  </si>
  <si>
    <t>Total variable remuneration</t>
  </si>
  <si>
    <t>Of which: deferred</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</si>
  <si>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</si>
  <si>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</si>
  <si>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</si>
  <si>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</si>
  <si>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</si>
  <si>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</si>
  <si>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</si>
  <si>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</si>
  <si>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</si>
  <si>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</si>
  <si>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</si>
  <si>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</si>
  <si>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</si>
  <si>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</si>
  <si>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</si>
  <si>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 xml:space="preserve">Template EU REM3 - Deferred remuneration </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</si>
  <si>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</si>
  <si>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</si>
  <si>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</si>
  <si>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</si>
  <si>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</si>
  <si>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</si>
  <si>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</si>
  <si>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</si>
  <si>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</si>
  <si>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
Shares or equivalent ownership interests</t>
  </si>
  <si>
    <t xml:space="preserve">Share-linked instruments or equivalent non-cash instruments </t>
  </si>
  <si>
    <t>Other instruments</t>
  </si>
  <si>
    <t>Other forms</t>
  </si>
  <si>
    <t>MB Management function</t>
  </si>
  <si>
    <t>Total amount</t>
  </si>
  <si>
    <t>Template EU REM4 - Remuneration of 1 million EUR or more per year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</si>
  <si>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</si>
  <si>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</si>
  <si>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</si>
  <si>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</si>
  <si>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</si>
  <si>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</si>
  <si>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</si>
  <si>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</si>
  <si>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</si>
  <si>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</si>
  <si>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</si>
  <si>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To be extended as appropriate, if further payment bands are needed.</t>
  </si>
  <si>
    <t>Identified staff that are high earners as set out in Article 450(i) CRR</t>
  </si>
  <si>
    <t>Template EU REM5 - Information on remuneration of staff whose professional activities have a material impact on institutions’ risk profile (identified staff)</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</si>
  <si>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</si>
  <si>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</si>
  <si>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</si>
  <si>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</si>
  <si>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</si>
  <si>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</si>
  <si>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</si>
  <si>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Management body remuneration</t>
  </si>
  <si>
    <t>Total MB</t>
  </si>
  <si>
    <t>Investment banking</t>
  </si>
  <si>
    <t>Retail banking</t>
  </si>
  <si>
    <t>Asset management</t>
  </si>
  <si>
    <t>Corporate functions</t>
  </si>
  <si>
    <t>Independent internal control functions</t>
  </si>
  <si>
    <t>All other</t>
  </si>
  <si>
    <t>Business areas</t>
  </si>
  <si>
    <t xml:space="preserve">Total </t>
  </si>
  <si>
    <t>Disclosure of encumbered and unencumbered assets</t>
  </si>
  <si>
    <t>Template EU AE1</t>
  </si>
  <si>
    <t>Encumbered and unencumbered assets</t>
  </si>
  <si>
    <t>Template EU AE2</t>
  </si>
  <si>
    <t>Collateral received and own debt securities issued</t>
  </si>
  <si>
    <t>Template EU AE3</t>
  </si>
  <si>
    <t>Sources of encumbrance</t>
  </si>
  <si>
    <t>Template EU AE1 - Encumbered and unencumbered assets</t>
  </si>
  <si>
    <t>Carrying amount of encumbered assets</t>
  </si>
  <si>
    <t>of which notionally eligible EHQLA and HQLA</t>
  </si>
  <si>
    <t>Fair value of encumbered assets</t>
  </si>
  <si>
    <t>Carrying amount of unencumbered assets</t>
  </si>
  <si>
    <t>of which EHQLA and HQLA</t>
  </si>
  <si>
    <t>Fair value of unencumbered assets</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</si>
  <si>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</si>
  <si>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</si>
  <si>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</si>
  <si>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</si>
  <si>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</si>
  <si>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</si>
  <si>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</si>
  <si>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</si>
  <si>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</si>
  <si>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</si>
  <si>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</si>
  <si>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</si>
  <si>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</si>
  <si>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</si>
  <si>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</si>
  <si>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Own debt securities issued other than own covered bonds or securitisations</t>
  </si>
  <si>
    <t xml:space="preserve"> Own covered bonds and securitisations issued and not yet pledged</t>
  </si>
  <si>
    <t xml:space="preserve">TOTAL COLLATERAL RECEIVED AND OWN DEBT SECURITIES ISSUED </t>
  </si>
  <si>
    <t>Template EU AE3 - Sources of encumbrance</t>
  </si>
  <si>
    <t>Carrying amount of selected financial liabilities</t>
  </si>
  <si>
    <t>Matching liabilities, contingent liabilities or securities lent</t>
  </si>
  <si>
    <t>Assets, collateral received and own
debt securities issued other than covered bonds and securitisations encumbered</t>
  </si>
  <si>
    <t>Disclosure of prudential disclosures on ESG risks</t>
  </si>
  <si>
    <t>Template 1</t>
  </si>
  <si>
    <t>Banking book- Indicators of potential climate Change transition risk: Credit quality of exposures by sector, emissions and residual maturity</t>
  </si>
  <si>
    <t>Template 2</t>
  </si>
  <si>
    <t>Banking book - Indicators of potential climate change transition risk: Loans collateralised by immovable property - Energy efficiency of the collateral</t>
  </si>
  <si>
    <t>Template 3</t>
  </si>
  <si>
    <t>Banking book - Indicators of potential climate change transition risk: Alignment metrics</t>
  </si>
  <si>
    <t>Template 4</t>
  </si>
  <si>
    <t>Banking book - Indicators of potential climate change transition risk: Exposures to top 20 carbon-intensive firms</t>
  </si>
  <si>
    <t>Template 5</t>
  </si>
  <si>
    <t>Banking book - Indicators of potential climate change physical risk: Exposures subject to physical risk</t>
  </si>
  <si>
    <t>Template 1: Banking book- Indicators of potential climate Change transition risk: Credit quality of exposures by sector, emissions and residual maturity</t>
  </si>
  <si>
    <t>Sector/subsector</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</si>
  <si>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</si>
  <si>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</si>
  <si>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</si>
  <si>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</si>
  <si>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</si>
  <si>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</si>
  <si>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</si>
  <si>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</si>
  <si>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</si>
  <si>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</si>
  <si>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</si>
  <si>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</si>
  <si>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</si>
  <si>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</si>
  <si>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</si>
  <si>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</si>
  <si>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C.17 - Manufacture of paper and paper products</t>
  </si>
  <si>
    <t>C.18 - Printing and reproduction of recorded media</t>
  </si>
  <si>
    <t>C.19 - Manufacture of coke and refined petroleum products</t>
  </si>
  <si>
    <t xml:space="preserve">C.20 - Manufacture of chemicals and chemical products </t>
  </si>
  <si>
    <t>C.21 - Manufacture of basic pharmaceutical products and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</si>
  <si>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</si>
  <si>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</si>
  <si>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</si>
  <si>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</si>
  <si>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</si>
  <si>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</si>
  <si>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</si>
  <si>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</si>
  <si>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</si>
  <si>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</si>
  <si>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</si>
  <si>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</si>
  <si>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</si>
  <si>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</si>
  <si>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</si>
  <si>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</si>
  <si>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</si>
  <si>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</si>
  <si>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</si>
  <si>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</si>
  <si>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</si>
  <si>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</si>
  <si>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</si>
  <si>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</si>
  <si>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</si>
  <si>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</si>
  <si>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</si>
  <si>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</si>
  <si>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</si>
  <si>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</si>
  <si>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</si>
  <si>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</si>
  <si>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</si>
  <si>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</si>
  <si>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</si>
  <si>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Gross carrying amount (Mln EUR)</t>
  </si>
  <si>
    <t>Of which exposures towards companies excluded from EU Paris-aligned Benchmarks in accordance with Article 12(1) points (d) to (g)  and Article 12(2) of Regulation (EU) 2020/1818</t>
  </si>
  <si>
    <t>Of which environmentally sustainable (CCM)</t>
  </si>
  <si>
    <t>Of which stage 2 exposures</t>
  </si>
  <si>
    <t>Of which non-performing exposures</t>
  </si>
  <si>
    <t>Accumulated impairment, accumulated negative changes in fair value due to credit risk and provisions (Mln EUR)</t>
  </si>
  <si>
    <t>Of which Stage 2 exposures</t>
  </si>
  <si>
    <t>GHG financed emissions (scope 1, scope 2 and scope 3 emissions of the counterparty) (in tons of CO2 equivalent)</t>
  </si>
  <si>
    <t>Of which Scope 3 financed emissions</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</si>
  <si>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</si>
  <si>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</si>
  <si>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</si>
  <si>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</si>
  <si>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</si>
  <si>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</si>
  <si>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 part contains information on positions if they fall into these sectors: B.05, B.06, B.08.92, B.09.1, C.19, D.35.2, G.46.71, G.47.3, H.49.5.</t>
  </si>
  <si>
    <t>Template 2: Banking book - Indicators of potential climate change transition risk: Loans collateralised by immovable property - Energy efficiency of the collateral</t>
  </si>
  <si>
    <t>Counterparty sector</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</si>
  <si>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</si>
  <si>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</si>
  <si>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</si>
  <si>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</si>
  <si>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</si>
  <si>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</si>
  <si>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Total gross carrying amount amount (in MEUR)</t>
  </si>
  <si>
    <t>Level of energy efficiency (EP score in kWh/m² of collateral)</t>
  </si>
  <si>
    <t>&gt; 100; 
&lt;= 200</t>
  </si>
  <si>
    <t>&gt; 200;
 &lt;= 300</t>
  </si>
  <si>
    <t>&gt; 300;
 &lt;= 400</t>
  </si>
  <si>
    <t>&gt; 400; 
&lt;= 500</t>
  </si>
  <si>
    <t>Level of energy efficiency (EPC label of collateral)</t>
  </si>
  <si>
    <t>Without EPC label of collateral</t>
  </si>
  <si>
    <t>Of which level of energy efficiency (EP score in kWh/m² of collateral) estimated</t>
  </si>
  <si>
    <t>Template 3: Banking book - Indicators of potential climate change transition risk: Alignment metrics</t>
  </si>
  <si>
    <t>Sector</t>
  </si>
  <si>
    <t>Power</t>
  </si>
  <si>
    <t>Automotive</t>
  </si>
  <si>
    <t>Aviation</t>
  </si>
  <si>
    <t xml:space="preserve">Maritime transport </t>
  </si>
  <si>
    <t>Cement, clinker and lime production</t>
  </si>
  <si>
    <t xml:space="preserve">Iron and steel, coke, and metal ore production </t>
  </si>
  <si>
    <t>Chemicals</t>
  </si>
  <si>
    <t>… potential additions relevant to the business model of the institution</t>
  </si>
  <si>
    <t>Fossil fuel combustion  ****</t>
  </si>
  <si>
    <t>NACE Sectors (a minima)</t>
  </si>
  <si>
    <t>Portfolio gross carrying amount (Mn EUR)</t>
  </si>
  <si>
    <t>Alignment metric**</t>
  </si>
  <si>
    <t>Year of reference</t>
  </si>
  <si>
    <t>Distance to IEA NZE2050 in % ***</t>
  </si>
  <si>
    <t>Target (year of reference + 3 years)</t>
  </si>
  <si>
    <t>*** Point in Time (PiT) distance to 2030 NZE2050 scenario in %  (for each metric)</t>
  </si>
  <si>
    <r>
      <t>****</t>
    </r>
    <r>
      <rPr>
        <b/>
        <sz val="11"/>
        <rFont val="Aptos Narrow"/>
        <family val="2"/>
        <scheme val="minor"/>
      </rPr>
      <t>Fossil fuel targets</t>
    </r>
    <r>
      <rPr>
        <sz val="11"/>
        <rFont val="Aptos Narrow"/>
        <family val="2"/>
        <scheme val="minor"/>
      </rPr>
      <t>:</t>
    </r>
  </si>
  <si>
    <t>For this sector (NACE: B.05.00, B.06.00, B.09.00), the Bank has set a financed emissions reduction target in line with the SBTi NetZero Standard for financial institutions and will be submitted to the SBTi for the validation</t>
  </si>
  <si>
    <t>The baseline year for the target is 2024. By the end of 2025, financed emissions related to the fossil fuel combustion portfolio had decreased by approximately 9.4% compared to the baseline</t>
  </si>
  <si>
    <t>The target for this portfolio is set for 2034, meaning that the Bank currently has around 90% of the target period remaining, during which it must achieve full alignment with the required trajectory. According to the applied SBTi methodology, financed emissions must decrease by an average of at least 5.88% per year over the entire target period.</t>
  </si>
  <si>
    <t>The remaining information on alignment parameters (Template 3, columns (d)–(g)) is planned to be disclosed in the Bank’s Risk and Capital Management Report, following the alignment of the GHG reduction targets with the SBTi Financial Institutions Net Zero Standard.</t>
  </si>
  <si>
    <t>* List of NACE sectors to be considered</t>
  </si>
  <si>
    <t>IEA sector</t>
  </si>
  <si>
    <t>Sector in the template</t>
  </si>
  <si>
    <t>Column b - NACE Sectors (a minima) - Sectors required</t>
  </si>
  <si>
    <t>sector</t>
  </si>
  <si>
    <t>code</t>
  </si>
  <si>
    <t>**Examples of metrics - non-exhaustive list. Institutions shall apply metrics defined by the IEA scenario</t>
  </si>
  <si>
    <t>shipping</t>
  </si>
  <si>
    <t>power</t>
  </si>
  <si>
    <t xml:space="preserve">Fossil fuel combustion </t>
  </si>
  <si>
    <t>oil and gas</t>
  </si>
  <si>
    <t>steel</t>
  </si>
  <si>
    <t>coal</t>
  </si>
  <si>
    <t>cement</t>
  </si>
  <si>
    <t>aviation</t>
  </si>
  <si>
    <t>automotive</t>
  </si>
  <si>
    <t>Average tonnes of CO2 per passenger-km
Average gCO₂/MJ 
and
Average share of high carbon technologies (ICE).</t>
  </si>
  <si>
    <t>Average tonnes of CO2 per MWh 
and 
Average share of high carbon technologies (oil, gas, coal).</t>
  </si>
  <si>
    <t>Average tons pf CO2 per GJ.
and
Average share of high carbon technologies (ICE).</t>
  </si>
  <si>
    <t>Average tonnes of CO2 per tonne of output
and
Average share of high carbon technologies (ICE).</t>
  </si>
  <si>
    <t>Average tons of CO2 per GJ.
and
Average share of high carbon technologies (ICE).</t>
  </si>
  <si>
    <t>Average share of sustainable aviation fuels
and
Average tonnes of CO2 per passenger-km</t>
  </si>
  <si>
    <t>Average tonnes of CO2 per passenger-km
and
Average share of high carbon technologies (ICE).</t>
  </si>
  <si>
    <t xml:space="preserve">Grams of CO2 per kWh of electricity generated (Sectors 1 and 2) </t>
  </si>
  <si>
    <t>Emissions subject to financing (Sectors 1, 2, and 3, including the use of products sold)</t>
  </si>
  <si>
    <t xml:space="preserve">Grams of CO2 per kilometer traveled (Category 3, use of sold products, TtW) </t>
  </si>
  <si>
    <t xml:space="preserve">Grams of CO2 per ton-mile (Sectors 1 and 3, related to fuel and energy) </t>
  </si>
  <si>
    <t xml:space="preserve">Tons of CO2 per ton of steel (Sectors 1 and 2) </t>
  </si>
  <si>
    <t>Template 4: Banking book - Indicators of potential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</si>
  <si>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</si>
  <si>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</si>
  <si>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</si>
  <si>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</si>
  <si>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*For counterparties among the top 20 carbon emitting companies in the world</t>
  </si>
  <si>
    <t>At the end of 2025, the Bank had no exposures to the top 20 most polluting companies. Data about Top 20 most polluting firms in the world, with reference year 2024, was sourced from: The 20 most polluting companies in the world - The Corporate Governance Institute, Carbon Majors Database and Climate Accountability Institute.</t>
  </si>
  <si>
    <t>Template 5: Banking book - Indicators of potential climate change physical risk: Exposures subject to physical risk</t>
  </si>
  <si>
    <t>Variable: Geographical area subject to climate change physical risk - acute and chronic events</t>
  </si>
  <si>
    <t>Loans collateralised by residential immovable property</t>
  </si>
  <si>
    <t>Loans collateralised by commercial immovable property</t>
  </si>
  <si>
    <t>Repossessed collaterals</t>
  </si>
  <si>
    <t>Other relevant sectors (breakdown below where relevant)</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</si>
  <si>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</si>
  <si>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</si>
  <si>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</si>
  <si>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</si>
  <si>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</si>
  <si>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</si>
  <si>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 xml:space="preserve">In 2025, the Bank enhanced its physical risk materiality assessment, identifying flood risk as the most relevant physical climate risk. When assessing positions related to physical risks, the Bank identifies loans secured by real estate that are exposed to chronic and/or acute climate-related hazards. The report presents positions classified as high risk level - flooding risk, based on assessments at the county and district levels within the country. </t>
  </si>
  <si>
    <t>Key metrics - MREL and, where applicable, G-SII requirement for own funds and eligible liabilities</t>
  </si>
  <si>
    <t>EU KM2: Key metrics - MREL and, where applicable, G-SII requirement for own funds and eligible liabilities</t>
  </si>
  <si>
    <t xml:space="preserve">Own funds and eligible liabilities, ratios and components </t>
  </si>
  <si>
    <t xml:space="preserve">Own funds and eligible liabilities </t>
  </si>
  <si>
    <t xml:space="preserve">Of which own funds and subordinated liabilities </t>
  </si>
  <si>
    <t>Total risk exposure amount of the resolution group (TREA)</t>
  </si>
  <si>
    <t>Own funds and eligible liabilities as a percentage of the TREA</t>
  </si>
  <si>
    <t>Total exposure measure (TEM) of the resolution group</t>
  </si>
  <si>
    <t>Own funds and eligible liabilities as percentage of the TEM</t>
  </si>
  <si>
    <t xml:space="preserve">Of which own funds or subordinated liabilities </t>
  </si>
  <si>
    <t>Does the subordination exemption in Article 72b(4) of Regulation (EU) No 575/2013 apply? (5% exemption)</t>
  </si>
  <si>
    <t>Aggregate amount of permitted non-subordinated eligible liabilities instruments if the subordination discretion in accordance with Article 72b(3) of Regulation (EU) No 575/2013 is applied (max 3.5% exemption)</t>
  </si>
  <si>
    <t>If a capped subordination exemption applies in accordance with Article 72b (3) of Regulation (EU) No 575/2013, the amount of funding issued that ranks pari passu with excluded liabilities and that is recognised under row 1, divided by funding issued that ranks pari passu with excluded liabilities and that would be recognised under row 1 if no cap was applied (%)</t>
  </si>
  <si>
    <t>Minimum requirement for own funds and eligible liabilities (MREL)</t>
  </si>
  <si>
    <t>MREL expressed as a percentage of the TREA</t>
  </si>
  <si>
    <t xml:space="preserve">Of which to be met with own funds or subordinated liabilities </t>
  </si>
  <si>
    <t>MREL expressed as a percentage of the TEM</t>
  </si>
  <si>
    <t>Of which to be met with own funds or subordinated liabilities</t>
  </si>
  <si>
    <t>G-SII Requirement for own funds and eligible liabilities  (TLAC)</t>
  </si>
  <si>
    <t xml:space="preserve">Composition - MREL and, where applicable, G-SII Requirement for own funds and eligible liabilities </t>
  </si>
  <si>
    <t xml:space="preserve">EU TLAC1 - Composition - MREL and, where applicable, G-SII Requirement for own funds and eligible liabilities </t>
  </si>
  <si>
    <t>G-SII requirement for own funds and eligible liabilities (TLAC)</t>
  </si>
  <si>
    <t>Memo item: Amounts eligible for the purposes of MREL, but not of TLAC</t>
  </si>
  <si>
    <t>Own funds and eligible liabilities and adjustments</t>
  </si>
  <si>
    <t>Common Equity Tier 1 capital (CET1)</t>
  </si>
  <si>
    <t>Additional Tier 1 capital (AT1)</t>
  </si>
  <si>
    <t>Empty set in the EU</t>
  </si>
  <si>
    <t>Tier 2 capital (T2)</t>
  </si>
  <si>
    <t xml:space="preserve">Own funds for the purpose of Articles 92a of Regulation (EU) No 575/2013 and 45 of Directive 2014/59/EU </t>
  </si>
  <si>
    <t xml:space="preserve">Own funds and eligible liabilities: Non-regulatory capital elements </t>
  </si>
  <si>
    <t>Eligible liabilities instruments issued directly by the resolution entity that are subordinated to excluded liabilities (not grandfathered)</t>
  </si>
  <si>
    <t>Eligible liabilities instruments issued by other entities within the resolution group that are subordinated to excluded liabilities (not grandfathered)</t>
  </si>
  <si>
    <t>Eligible liabilities instruments that are subordinated to excluded liabilities issued prior to 27 June 2019 (subordinated grandfathered)</t>
  </si>
  <si>
    <t>Tier 2 instruments with a residual maturity of at least one year to the extent they do not qualify as Tier 2 items</t>
  </si>
  <si>
    <t>Eligible liabilities that are not subordinated to excluded liabilities (not grandfathered pre-cap)</t>
  </si>
  <si>
    <t>Eligible liabilities that are not subordinated to excluded liabilities  issued prior to 27 June 2019 (pre-cap)</t>
  </si>
  <si>
    <t xml:space="preserve">Amount of non subordinated eligible liabilities instruments, where applicable after application of Article 72b (3) CRR </t>
  </si>
  <si>
    <t>Eligible liabilities items before adjustments</t>
  </si>
  <si>
    <t>Of which subordinated liabilities items</t>
  </si>
  <si>
    <t xml:space="preserve">Own funds and eligible liabilities: Adjustments to non-regulatory capital elements </t>
  </si>
  <si>
    <t>Own funds and eligible liabilities items before adjustments</t>
  </si>
  <si>
    <t>(Deduction of exposures between multiple point of entry (MPE) resolution groups)</t>
  </si>
  <si>
    <t>(Deduction of investments in other eligible liabilities instruments)</t>
  </si>
  <si>
    <t>Own funds and eligible liabilities after adjustments</t>
  </si>
  <si>
    <t>Of which: own funds and subordinated liabilities</t>
  </si>
  <si>
    <t xml:space="preserve">Risk-weighted exposure amount and leverage exposure measure of the resolution group </t>
  </si>
  <si>
    <t>Total risk exposure amount (TREA)</t>
  </si>
  <si>
    <t>Total exposure measure (TEM)</t>
  </si>
  <si>
    <t>Ratio of own funds and eligible liabilities</t>
  </si>
  <si>
    <t>Own funds and eligible liabilities as a percentage of TREA</t>
  </si>
  <si>
    <t>Of which own funds and subordinated liabilities</t>
  </si>
  <si>
    <t>Own funds and eligible liabilities as a percentage of TEM</t>
  </si>
  <si>
    <t>CET1 (as a percentage of the TREA) available after meeting the resolution group’s requirements</t>
  </si>
  <si>
    <t xml:space="preserve">Institution-specific combined buffer requirement </t>
  </si>
  <si>
    <t xml:space="preserve">of which capital conservation buffer requirement </t>
  </si>
  <si>
    <t xml:space="preserve">of which countercyclical buffer requirement </t>
  </si>
  <si>
    <t xml:space="preserve">of which systemic risk buffer requirement </t>
  </si>
  <si>
    <t>of which Global Systemically Important Institution (G-SII) or Other Systemically Important Institution (O-SII) buffer</t>
  </si>
  <si>
    <t>Memorandum items</t>
  </si>
  <si>
    <t>Total amount of excluded liabilities referred to in Article 72a(2) of Regulation (EU) No 575/2013</t>
  </si>
  <si>
    <t>EU TLAC3b: creditor ranking - resolution entity</t>
  </si>
  <si>
    <t>Insolvency ranking</t>
  </si>
  <si>
    <t>Sum of 1 to n</t>
  </si>
  <si>
    <t>(most junior)</t>
  </si>
  <si>
    <t>(most senior)</t>
  </si>
  <si>
    <t>Description of insolvency rank (free text)</t>
  </si>
  <si>
    <t>Own funds and liabilities potentially eligible for meeting MREL</t>
  </si>
  <si>
    <t>of which residual maturity  ≥ 1 year &lt; 2 years</t>
  </si>
  <si>
    <t>of which residual maturity  ≥ 2 year &lt; 5 years</t>
  </si>
  <si>
    <t>of which residual maturity ≥ 5 years &lt; 10 years</t>
  </si>
  <si>
    <t>of which residual maturity ≥ 10 years, but excluding perpetual securities</t>
  </si>
  <si>
    <t>of which  perpetual securities</t>
  </si>
  <si>
    <t>Shareholders' equity (CET1)</t>
  </si>
  <si>
    <t>Non-equity securities issued (AT1 capital)</t>
  </si>
  <si>
    <t>Subordinated securities (T2 capital)</t>
  </si>
  <si>
    <t>Bank creditors not mentioned elsewhere</t>
  </si>
  <si>
    <t xml:space="preserve">MREL / TLAC </t>
  </si>
  <si>
    <t>Creditor ranking - resolution entity</t>
  </si>
  <si>
    <t>30-09-2025</t>
  </si>
  <si>
    <t>EUR thousand</t>
  </si>
  <si>
    <t>31-03-2025</t>
  </si>
  <si>
    <t>31-12-2024</t>
  </si>
  <si>
    <t>Credit risk framework</t>
  </si>
  <si>
    <t xml:space="preserve">Securitisation framework </t>
  </si>
  <si>
    <t xml:space="preserve">CCR framework </t>
  </si>
  <si>
    <t>Market risk framework</t>
  </si>
  <si>
    <t xml:space="preserve">Items subject to </t>
  </si>
  <si>
    <t>Name of the entity
EUR thousand</t>
  </si>
  <si>
    <t>Quarter ending on 31 December 2025
EUR thousand</t>
  </si>
  <si>
    <t>Quarter ending on 31 September 2025
EUR thousand</t>
  </si>
  <si>
    <t>Quarter ending on 30 June 2025
EUR thousand</t>
  </si>
  <si>
    <t>Quarter ending on 31 March 2025
EUR thousand</t>
  </si>
  <si>
    <t xml:space="preserve"> Exposure classes
EUR thousand</t>
  </si>
  <si>
    <t>Categories
EUR thousand</t>
  </si>
  <si>
    <t>Exposure classes
EUR thousand</t>
  </si>
  <si>
    <t>Collateral type
EUR thousand</t>
  </si>
  <si>
    <t>BI and its subcomponents
EUR thousand</t>
  </si>
  <si>
    <t>Supervisory shock scenarios
EUR thousand</t>
  </si>
  <si>
    <t>Deferred and retained remuneration
EUR</t>
  </si>
  <si>
    <t>Current period*</t>
  </si>
  <si>
    <t>* Due to a corrected technical error, the EVE and NII indicator values have been adjusted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</si>
</sst>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
    <numFmt numFmtId="165" formatCode="#,##0.0"/>
    <numFmt numFmtId="166" formatCode="#\ ###\ ##0\ \ \ ;\(#\ ##0\)\ \ ;* &quot;-&quot;\ \ \ ;_(@_)"/>
    <numFmt numFmtId="167" formatCode="#,##0.0000"/>
    <numFmt numFmtId="168" formatCode="#\ ###\ ###\ ##0;\(#\ ###\ ##0\);* &quot;-&quot;\ ;_(@_)"/>
    <numFmt numFmtId="169" formatCode="#,##0\ &quot;€&quot;"/>
    <numFmt numFmtId="170" formatCode="#,##0.00\ &quot;€&quot;"/>
  </numFmts>
  <fonts count="148" x14ac:knownFonts="1">
    <font>
      <sz val="11"/>
      <color theme="1"/>
      <name val="Aptos Narrow"/>
      <family val="2"/>
      <charset val="186"/>
      <scheme val="minor"/>
    </font>
    <font>
      <sz val="9"/>
      <color theme="0" tint="-4.9989318521683403E-2"/>
      <name val="Segoe UI"/>
      <family val="2"/>
      <charset val="186"/>
    </font>
    <font>
      <sz val="10"/>
      <color theme="0" tint="-4.9989318521683403E-2"/>
      <name val="Segoe UI"/>
      <family val="2"/>
      <charset val="186"/>
    </font>
    <font>
      <sz val="11"/>
      <color theme="1"/>
      <name val="Segoe UI"/>
      <family val="2"/>
      <charset val="186"/>
    </font>
    <font>
      <sz val="9"/>
      <name val="Aptos Narrow"/>
      <family val="2"/>
      <scheme val="minor"/>
    </font>
    <font>
      <sz val="11"/>
      <name val="Aptos Narrow"/>
      <family val="2"/>
      <scheme val="minor"/>
    </font>
    <font>
      <sz val="11"/>
      <color rgb="FF000000"/>
      <name val="Aptos Narrow"/>
      <family val="2"/>
      <scheme val="minor"/>
    </font>
    <font>
      <b/>
      <sz val="11"/>
      <name val="Aptos Narrow"/>
      <family val="2"/>
      <scheme val="minor"/>
    </font>
    <font>
      <u/>
      <sz val="11"/>
      <color theme="10"/>
      <name val="Aptos Narrow"/>
      <family val="2"/>
      <charset val="186"/>
      <scheme val="minor"/>
    </font>
    <font>
      <sz val="11"/>
      <color theme="1"/>
      <name val="Aptos Narrow"/>
      <family val="2"/>
      <charset val="186"/>
      <scheme val="minor"/>
    </font>
    <font>
      <b/>
      <sz val="14"/>
      <color theme="1"/>
      <name val="Aptos Narrow"/>
      <family val="2"/>
      <scheme val="minor"/>
    </font>
    <font>
      <sz val="14"/>
      <name val="Aptos Narrow"/>
      <family val="2"/>
      <scheme val="minor"/>
    </font>
    <font>
      <b/>
      <sz val="14"/>
      <name val="Aptos Narrow"/>
      <family val="2"/>
      <scheme val="minor"/>
    </font>
    <font>
      <sz val="9"/>
      <color theme="1"/>
      <name val="Aptos Narrow"/>
      <family val="2"/>
      <scheme val="minor"/>
    </font>
    <font>
      <sz val="10"/>
      <name val="Arial"/>
      <family val="2"/>
    </font>
    <font>
      <b/>
      <sz val="9"/>
      <name val="Aptos Narrow"/>
      <family val="2"/>
      <scheme val="minor"/>
    </font>
    <font>
      <sz val="10"/>
      <name val="Arial Nova Cond"/>
      <family val="2"/>
      <charset val="186"/>
    </font>
    <font>
      <b/>
      <sz val="11"/>
      <color theme="1"/>
      <name val="Aptos Narrow"/>
      <family val="2"/>
      <scheme val="minor"/>
    </font>
    <font>
      <b/>
      <sz val="11"/>
      <color rgb="FF000000"/>
      <name val="Aptos Narrow"/>
      <family val="2"/>
      <scheme val="minor"/>
    </font>
    <font>
      <b/>
      <sz val="12"/>
      <color theme="1"/>
      <name val="Arial"/>
      <family val="2"/>
    </font>
    <font>
      <sz val="8.5"/>
      <color theme="1"/>
      <name val="Segoe UI"/>
      <family val="2"/>
    </font>
    <font>
      <sz val="8"/>
      <color theme="1"/>
      <name val="Segoe UI"/>
      <family val="2"/>
    </font>
    <font>
      <sz val="10"/>
      <color theme="1"/>
      <name val="Arial"/>
      <family val="2"/>
    </font>
    <font>
      <b/>
      <sz val="10"/>
      <color theme="1"/>
      <name val="Arial"/>
      <family val="2"/>
    </font>
    <font>
      <b/>
      <sz val="18"/>
      <color rgb="FFFF0000"/>
      <name val="Aptos Narrow"/>
      <family val="2"/>
      <scheme val="minor"/>
    </font>
    <font>
      <b/>
      <sz val="11"/>
      <color rgb="FFFF0000"/>
      <name val="Aptos Narrow"/>
      <family val="2"/>
      <scheme val="minor"/>
    </font>
    <font>
      <u/>
      <sz val="11"/>
      <color rgb="FF008080"/>
      <name val="Aptos Narrow"/>
      <family val="2"/>
      <scheme val="minor"/>
    </font>
    <font>
      <sz val="11"/>
      <color rgb="FFFF0000"/>
      <name val="Aptos Narrow"/>
      <family val="2"/>
      <scheme val="minor"/>
    </font>
    <font>
      <b/>
      <sz val="10"/>
      <name val="Arial"/>
      <family val="2"/>
    </font>
    <font>
      <b/>
      <sz val="9"/>
      <color theme="1"/>
      <name val="Segoe UI"/>
      <family val="2"/>
      <charset val="186"/>
    </font>
    <font>
      <sz val="9"/>
      <color theme="1"/>
      <name val="Segoe UI"/>
      <family val="2"/>
      <charset val="186"/>
    </font>
    <font>
      <u/>
      <sz val="9"/>
      <color theme="10"/>
      <name val="Segoe UI"/>
      <family val="2"/>
      <charset val="186"/>
    </font>
    <font>
      <sz val="11"/>
      <color rgb="FF0070C0"/>
      <name val="Aptos Narrow"/>
      <family val="2"/>
      <scheme val="minor"/>
    </font>
    <font>
      <sz val="11"/>
      <color theme="1"/>
      <name val="Segoe UI"/>
      <family val="2"/>
    </font>
    <font>
      <sz val="9"/>
      <color theme="1"/>
      <name val="Segoe UI"/>
      <family val="2"/>
    </font>
    <font>
      <sz val="9"/>
      <color rgb="FF000000"/>
      <name val="Segoe UI"/>
      <family val="2"/>
    </font>
    <font>
      <b/>
      <sz val="9"/>
      <color theme="1"/>
      <name val="Segoe UI"/>
      <family val="2"/>
    </font>
    <font>
      <sz val="9"/>
      <name val="Segoe UI"/>
      <family val="2"/>
    </font>
    <font>
      <sz val="10"/>
      <color theme="1"/>
      <name val="Segoe UI"/>
      <family val="2"/>
    </font>
    <font>
      <sz val="9"/>
      <name val="Verdana"/>
      <family val="2"/>
    </font>
    <font>
      <b/>
      <sz val="9"/>
      <name val="Verdana"/>
      <family val="2"/>
    </font>
    <font>
      <b/>
      <sz val="12"/>
      <name val="Arial"/>
      <family val="2"/>
    </font>
    <font>
      <sz val="9"/>
      <color theme="1"/>
      <name val="Verdana"/>
      <family val="2"/>
    </font>
    <font>
      <sz val="10"/>
      <color theme="1"/>
      <name val="Arial Nova Cond"/>
      <family val="2"/>
      <charset val="186"/>
    </font>
    <font>
      <b/>
      <sz val="9"/>
      <color theme="1"/>
      <name val="Verdana"/>
      <family val="2"/>
    </font>
    <font>
      <b/>
      <i/>
      <sz val="9"/>
      <name val="Verdana"/>
      <family val="2"/>
    </font>
    <font>
      <b/>
      <sz val="9"/>
      <color rgb="FF7030A0"/>
      <name val="Verdana"/>
      <family val="2"/>
    </font>
    <font>
      <b/>
      <i/>
      <sz val="9"/>
      <color theme="1"/>
      <name val="Verdana"/>
      <family val="2"/>
    </font>
    <font>
      <b/>
      <sz val="20"/>
      <name val="Arial"/>
      <family val="2"/>
    </font>
    <font>
      <sz val="9"/>
      <color theme="1"/>
      <name val="Verdana"/>
      <family val="2"/>
      <charset val="186"/>
    </font>
    <font>
      <sz val="11"/>
      <color theme="1"/>
      <name val="Aptos Narrow"/>
      <family val="2"/>
      <scheme val="minor"/>
    </font>
    <font>
      <b/>
      <sz val="7.5"/>
      <color theme="1"/>
      <name val="Segoe UI"/>
      <family val="2"/>
    </font>
    <font>
      <i/>
      <sz val="7.5"/>
      <color theme="1"/>
      <name val="Segoe UI"/>
      <family val="2"/>
    </font>
    <font>
      <sz val="7.5"/>
      <color theme="1"/>
      <name val="Segoe UI"/>
      <family val="2"/>
    </font>
    <font>
      <sz val="7.5"/>
      <color theme="1"/>
      <name val="Symbol"/>
      <family val="1"/>
      <charset val="2"/>
    </font>
    <font>
      <sz val="9"/>
      <color rgb="FFCA4259"/>
      <name val="Arial Nova Cond"/>
      <family val="2"/>
    </font>
    <font>
      <sz val="11"/>
      <color theme="1"/>
      <name val="Arial Nova Cond"/>
      <family val="2"/>
      <charset val="186"/>
    </font>
    <font>
      <sz val="9"/>
      <color theme="1"/>
      <name val="Arial Nova Cond"/>
      <family val="2"/>
      <charset val="186"/>
    </font>
    <font>
      <i/>
      <sz val="11"/>
      <color theme="1"/>
      <name val="Aptos Narrow"/>
      <family val="2"/>
      <scheme val="minor"/>
    </font>
    <font>
      <sz val="14"/>
      <color theme="1"/>
      <name val="Aptos Narrow"/>
      <family val="2"/>
      <scheme val="minor"/>
    </font>
    <font>
      <i/>
      <sz val="11"/>
      <name val="Aptos Narrow"/>
      <family val="2"/>
      <scheme val="minor"/>
    </font>
    <font>
      <sz val="11"/>
      <color rgb="FFFEB8B8"/>
      <name val="Aptos Narrow"/>
      <family val="2"/>
      <charset val="186"/>
      <scheme val="minor"/>
    </font>
    <font>
      <sz val="11"/>
      <name val="Aptos Narrow"/>
      <family val="2"/>
      <charset val="186"/>
      <scheme val="minor"/>
    </font>
    <font>
      <sz val="8"/>
      <color theme="1"/>
      <name val="Aptos Narrow"/>
      <family val="2"/>
      <scheme val="minor"/>
    </font>
    <font>
      <sz val="10"/>
      <color theme="1"/>
      <name val="Aptos Narrow"/>
      <family val="2"/>
      <scheme val="minor"/>
    </font>
    <font>
      <sz val="8"/>
      <name val="Arial Nova Cond"/>
      <family val="2"/>
      <charset val="186"/>
    </font>
    <font>
      <sz val="12"/>
      <color rgb="FF000000"/>
      <name val="Times New Roman"/>
      <family val="1"/>
    </font>
    <font>
      <i/>
      <sz val="11"/>
      <color rgb="FF000000"/>
      <name val="Aptos Narrow"/>
      <family val="2"/>
      <scheme val="minor"/>
    </font>
    <font>
      <sz val="10"/>
      <name val="Aptos Narrow"/>
      <family val="2"/>
      <scheme val="minor"/>
    </font>
    <font>
      <b/>
      <sz val="10"/>
      <name val="Aptos Narrow"/>
      <family val="2"/>
      <scheme val="minor"/>
    </font>
    <font>
      <b/>
      <sz val="10"/>
      <color theme="1"/>
      <name val="Aptos Narrow"/>
      <family val="2"/>
      <scheme val="minor"/>
    </font>
    <font>
      <sz val="10"/>
      <color rgb="FF000000"/>
      <name val="Aptos Narrow"/>
      <family val="2"/>
      <scheme val="minor"/>
    </font>
    <font>
      <sz val="10"/>
      <color rgb="FFFF33CC"/>
      <name val="Arial Nova Cond"/>
      <family val="2"/>
      <charset val="186"/>
    </font>
    <font>
      <b/>
      <i/>
      <sz val="10"/>
      <name val="Aptos Narrow"/>
      <family val="2"/>
      <scheme val="minor"/>
    </font>
    <font>
      <sz val="11"/>
      <color theme="1"/>
      <name val="Aptos Narrow"/>
      <family val="2"/>
      <charset val="238"/>
      <scheme val="minor"/>
    </font>
    <font>
      <u/>
      <sz val="10"/>
      <color theme="10"/>
      <name val="Arial"/>
      <family val="2"/>
    </font>
    <font>
      <u/>
      <sz val="8"/>
      <color theme="10"/>
      <name val="Arial Nova Cond"/>
      <family val="2"/>
    </font>
    <font>
      <b/>
      <sz val="12"/>
      <color rgb="FF000000"/>
      <name val="Aptos Narrow"/>
      <family val="2"/>
      <scheme val="minor"/>
    </font>
    <font>
      <sz val="12"/>
      <color theme="1"/>
      <name val="Aptos Narrow"/>
      <family val="2"/>
      <scheme val="minor"/>
    </font>
    <font>
      <sz val="12"/>
      <name val="Aptos Narrow"/>
      <family val="2"/>
      <scheme val="minor"/>
    </font>
    <font>
      <i/>
      <sz val="8"/>
      <color theme="1"/>
      <name val="Segoe UI"/>
      <family val="2"/>
    </font>
    <font>
      <b/>
      <i/>
      <sz val="8.5"/>
      <color theme="1"/>
      <name val="Segoe UI"/>
      <family val="2"/>
    </font>
    <font>
      <b/>
      <sz val="10"/>
      <color rgb="FF2F5773"/>
      <name val="Aptos Narrow"/>
      <family val="2"/>
      <scheme val="minor"/>
    </font>
    <font>
      <strike/>
      <sz val="11"/>
      <color rgb="FFFF0000"/>
      <name val="Aptos Narrow"/>
      <family val="2"/>
      <scheme val="minor"/>
    </font>
    <font>
      <i/>
      <sz val="9"/>
      <color theme="1"/>
      <name val="Aptos Narrow"/>
      <family val="2"/>
      <scheme val="minor"/>
    </font>
    <font>
      <b/>
      <i/>
      <sz val="9"/>
      <color theme="1"/>
      <name val="Aptos Narrow"/>
      <family val="2"/>
      <scheme val="minor"/>
    </font>
    <font>
      <i/>
      <sz val="10"/>
      <color theme="1"/>
      <name val="Aptos Narrow"/>
      <family val="2"/>
      <scheme val="minor"/>
    </font>
    <font>
      <b/>
      <i/>
      <sz val="10"/>
      <color theme="1"/>
      <name val="Aptos Narrow"/>
      <family val="2"/>
      <scheme val="minor"/>
    </font>
    <font>
      <b/>
      <sz val="10"/>
      <color theme="1"/>
      <name val="Segoe UI"/>
      <family val="2"/>
    </font>
    <font>
      <b/>
      <i/>
      <sz val="10"/>
      <color theme="1"/>
      <name val="Segoe UI"/>
      <family val="2"/>
    </font>
    <font>
      <b/>
      <i/>
      <strike/>
      <sz val="10"/>
      <color rgb="FFFF0000"/>
      <name val="Segoe UI"/>
      <family val="2"/>
    </font>
    <font>
      <i/>
      <sz val="10"/>
      <color theme="1"/>
      <name val="Segoe UI"/>
      <family val="2"/>
    </font>
    <font>
      <i/>
      <sz val="10"/>
      <name val="Aptos Narrow"/>
      <family val="2"/>
      <scheme val="minor"/>
    </font>
    <font>
      <strike/>
      <sz val="10"/>
      <color rgb="FFFF0000"/>
      <name val="Aptos Narrow"/>
      <family val="2"/>
      <scheme val="minor"/>
    </font>
    <font>
      <i/>
      <sz val="10"/>
      <color rgb="FF000000"/>
      <name val="Aptos Narrow"/>
      <family val="2"/>
      <scheme val="minor"/>
    </font>
    <font>
      <b/>
      <i/>
      <sz val="10"/>
      <color rgb="FF000000"/>
      <name val="Aptos Narrow"/>
      <family val="2"/>
      <scheme val="minor"/>
    </font>
    <font>
      <sz val="11"/>
      <color rgb="FF000000"/>
      <name val="Segoe UI"/>
      <family val="2"/>
    </font>
    <font>
      <strike/>
      <sz val="11"/>
      <name val="Aptos Narrow"/>
      <family val="2"/>
      <scheme val="minor"/>
    </font>
    <font>
      <i/>
      <sz val="9"/>
      <color theme="1"/>
      <name val="Segoe UI"/>
      <family val="2"/>
    </font>
    <font>
      <sz val="11"/>
      <color indexed="10"/>
      <name val="Aptos Narrow"/>
      <family val="2"/>
      <scheme val="minor"/>
    </font>
    <font>
      <b/>
      <sz val="11"/>
      <color theme="1"/>
      <name val="Aptos Narrow"/>
      <family val="2"/>
      <charset val="186"/>
      <scheme val="minor"/>
    </font>
    <font>
      <sz val="11"/>
      <color theme="0"/>
      <name val="Aptos Narrow"/>
      <family val="2"/>
      <charset val="186"/>
      <scheme val="minor"/>
    </font>
    <font>
      <sz val="11"/>
      <color theme="0"/>
      <name val="Aptos Narrow"/>
      <family val="2"/>
      <scheme val="minor"/>
    </font>
    <font>
      <u/>
      <sz val="16"/>
      <color theme="10"/>
      <name val="Aptos Narrow"/>
      <family val="2"/>
      <charset val="186"/>
      <scheme val="minor"/>
    </font>
    <font>
      <sz val="9"/>
      <color theme="0"/>
      <name val="Aptos Narrow"/>
      <family val="2"/>
      <scheme val="minor"/>
    </font>
    <font>
      <i/>
      <sz val="11"/>
      <color theme="0"/>
      <name val="Aptos Narrow"/>
      <family val="2"/>
      <scheme val="minor"/>
    </font>
    <font>
      <b/>
      <sz val="11"/>
      <color theme="0"/>
      <name val="Aptos Narrow"/>
      <family val="2"/>
      <scheme val="minor"/>
    </font>
    <font>
      <sz val="10"/>
      <color theme="0"/>
      <name val="Aptos Narrow"/>
      <family val="2"/>
      <scheme val="minor"/>
    </font>
    <font>
      <b/>
      <sz val="10"/>
      <color theme="1"/>
      <name val="Arial"/>
      <family val="2"/>
      <charset val="186"/>
    </font>
    <font>
      <strike/>
      <sz val="10"/>
      <name val="Aptos Narrow"/>
      <family val="2"/>
      <scheme val="minor"/>
    </font>
    <font>
      <b/>
      <sz val="11"/>
      <color rgb="FF000000"/>
      <name val="Aptos Narrow"/>
      <family val="2"/>
      <charset val="186"/>
      <scheme val="minor"/>
    </font>
    <font>
      <b/>
      <sz val="9"/>
      <color theme="0"/>
      <name val="Aptos Narrow"/>
      <family val="2"/>
      <scheme val="minor"/>
    </font>
    <font>
      <b/>
      <sz val="11"/>
      <name val="Aptos Narrow"/>
      <family val="2"/>
      <charset val="186"/>
      <scheme val="minor"/>
    </font>
    <font>
      <sz val="12"/>
      <color theme="0"/>
      <name val="Aptos Narrow"/>
      <family val="2"/>
      <charset val="186"/>
      <scheme val="minor"/>
    </font>
    <font>
      <sz val="12"/>
      <color theme="0"/>
      <name val="Aptos Narrow"/>
      <family val="2"/>
      <scheme val="minor"/>
    </font>
    <font>
      <sz val="8.5"/>
      <color theme="0"/>
      <name val="Segoe UI"/>
      <family val="2"/>
    </font>
    <font>
      <b/>
      <sz val="10"/>
      <color theme="0"/>
      <name val="Aptos Narrow"/>
      <family val="2"/>
      <scheme val="minor"/>
    </font>
    <font>
      <sz val="10"/>
      <color theme="0"/>
      <name val="Segoe UI"/>
      <family val="2"/>
    </font>
    <font>
      <sz val="8.5"/>
      <color theme="0"/>
      <name val="Aptos Narrow"/>
      <family val="2"/>
      <scheme val="minor"/>
    </font>
    <font>
      <b/>
      <sz val="10"/>
      <color rgb="FF000000"/>
      <name val="Aptos Narrow"/>
      <family val="2"/>
      <scheme val="minor"/>
    </font>
    <font>
      <b/>
      <sz val="10"/>
      <color theme="1"/>
      <name val="Segoe UI"/>
      <family val="2"/>
      <charset val="186"/>
    </font>
    <font>
      <sz val="11"/>
      <color theme="0"/>
      <name val="Segoe UI"/>
      <family val="2"/>
    </font>
    <font>
      <b/>
      <sz val="11"/>
      <color theme="0"/>
      <name val="Segoe UI"/>
      <family val="2"/>
    </font>
    <font>
      <b/>
      <sz val="8.5"/>
      <color rgb="FF000000"/>
      <name val="Aptos Narrow"/>
      <family val="2"/>
      <scheme val="minor"/>
    </font>
    <font>
      <sz val="10"/>
      <color theme="0"/>
      <name val="Arial"/>
      <family val="2"/>
    </font>
    <font>
      <sz val="10"/>
      <color rgb="FFFF0000"/>
      <name val="Aptos Narrow"/>
      <family val="2"/>
      <scheme val="minor"/>
    </font>
    <font>
      <sz val="9"/>
      <color theme="0"/>
      <name val="Segoe UI"/>
      <family val="2"/>
    </font>
    <font>
      <b/>
      <sz val="9"/>
      <color theme="0"/>
      <name val="Segoe UI"/>
      <family val="2"/>
    </font>
    <font>
      <b/>
      <sz val="12"/>
      <color theme="0"/>
      <name val="Aptos Narrow"/>
      <family val="2"/>
      <scheme val="minor"/>
    </font>
    <font>
      <sz val="11"/>
      <color rgb="FF00B050"/>
      <name val="Aptos Narrow"/>
      <family val="2"/>
      <scheme val="minor"/>
    </font>
    <font>
      <b/>
      <sz val="9"/>
      <color theme="0"/>
      <name val="Verdana"/>
      <family val="2"/>
    </font>
    <font>
      <sz val="9"/>
      <color theme="0"/>
      <name val="Verdana"/>
      <family val="2"/>
    </font>
    <font>
      <sz val="8"/>
      <color rgb="FFFF0000"/>
      <name val="Aptos Narrow"/>
      <family val="2"/>
      <scheme val="minor"/>
    </font>
    <font>
      <sz val="10"/>
      <color indexed="8"/>
      <name val="Verdana"/>
      <family val="2"/>
    </font>
    <font>
      <b/>
      <strike/>
      <sz val="9"/>
      <color theme="0"/>
      <name val="Verdana"/>
      <family val="2"/>
    </font>
    <font>
      <sz val="10"/>
      <name val="Verdana"/>
      <family val="2"/>
    </font>
    <font>
      <b/>
      <sz val="10"/>
      <name val="Verdana"/>
      <family val="2"/>
    </font>
    <font>
      <b/>
      <u/>
      <sz val="11"/>
      <name val="Aptos Narrow"/>
      <family val="2"/>
      <scheme val="minor"/>
    </font>
    <font>
      <sz val="10"/>
      <name val="Calibri"/>
      <family val="2"/>
    </font>
    <font>
      <b/>
      <u/>
      <sz val="11"/>
      <color theme="1"/>
      <name val="Aptos Narrow"/>
      <family val="2"/>
      <scheme val="minor"/>
    </font>
    <font>
      <sz val="10"/>
      <color theme="1"/>
      <name val="Calibri"/>
      <family val="2"/>
    </font>
    <font>
      <i/>
      <sz val="10"/>
      <color theme="1"/>
      <name val="Calibri"/>
      <family val="2"/>
    </font>
    <font>
      <strike/>
      <sz val="10"/>
      <color theme="0"/>
      <name val="Aptos Narrow"/>
      <family val="2"/>
      <scheme val="minor"/>
    </font>
    <font>
      <sz val="10"/>
      <color theme="0"/>
      <name val="Calibri"/>
      <family val="2"/>
    </font>
    <font>
      <sz val="10"/>
      <color theme="1"/>
      <name val="Aptos Narrow"/>
      <family val="2"/>
      <charset val="186"/>
      <scheme val="minor"/>
    </font>
    <font>
      <u/>
      <sz val="18"/>
      <color theme="10"/>
      <name val="Aptos Narrow"/>
      <family val="2"/>
      <charset val="186"/>
      <scheme val="minor"/>
    </font>
    <font>
      <b/>
      <sz val="11"/>
      <color theme="0"/>
      <name val="Segoe UI"/>
      <family val="2"/>
      <charset val="186"/>
    </font>
    <font>
      <sz val="11"/>
      <color theme="0"/>
      <name val="Segoe UI"/>
      <family val="2"/>
      <charset val="186"/>
    </font>
  </fonts>
  <fills count="12">
    <fill>
      <patternFill patternType="none"/>
    </fill>
    <fill>
      <patternFill patternType="gray125"/>
    </fill>
    <fill>
      <patternFill patternType="solid">
        <fgColor theme="3" tint="0.39997558519241921"/>
        <bgColor indexed="64"/>
      </patternFill>
    </fill>
    <fill>
      <patternFill patternType="solid">
        <fgColor rgb="FFE1E1EB"/>
        <bgColor indexed="64"/>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F3F3F7"/>
        <bgColor indexed="64"/>
      </patternFill>
    </fill>
    <fill>
      <patternFill patternType="lightGray">
        <bgColor rgb="FFF3F3F7"/>
      </patternFill>
    </fill>
    <fill>
      <patternFill patternType="solid">
        <fgColor rgb="FFF3F3F7"/>
        <bgColor rgb="FF000000"/>
      </patternFill>
    </fill>
    <fill>
      <patternFill patternType="solid">
        <fgColor rgb="FF111C89"/>
        <bgColor indexed="64"/>
      </patternFill>
    </fill>
    <fill>
      <patternFill patternType="lightGray">
        <bgColor theme="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style="medium">
        <color indexed="64"/>
      </right>
      <top/>
      <bottom/>
      <diagonal/>
    </border>
    <border>
      <left/>
      <right/>
      <top style="thin">
        <color rgb="FF9595B9"/>
      </top>
      <bottom style="thin">
        <color rgb="FF9595B9"/>
      </bottom>
      <diagonal/>
    </border>
    <border>
      <left/>
      <right/>
      <top style="thin">
        <color rgb="FF9595B9"/>
      </top>
      <bottom/>
      <diagonal/>
    </border>
    <border>
      <left/>
      <right/>
      <top/>
      <bottom style="thin">
        <color rgb="FF9595B9"/>
      </bottom>
      <diagonal/>
    </border>
    <border diagonalUp="1" diagonalDown="1">
      <left/>
      <right/>
      <top style="thin">
        <color rgb="FF9595B9"/>
      </top>
      <bottom style="thin">
        <color rgb="FF9595B9"/>
      </bottom>
      <diagonal style="thin">
        <color rgb="FF111C89"/>
      </diagonal>
    </border>
    <border>
      <left/>
      <right/>
      <top style="thin">
        <color rgb="FF575783"/>
      </top>
      <bottom style="thin">
        <color rgb="FF575783"/>
      </bottom>
      <diagonal/>
    </border>
    <border>
      <left/>
      <right/>
      <top style="thin">
        <color rgb="FF575783"/>
      </top>
      <bottom/>
      <diagonal/>
    </border>
    <border>
      <left/>
      <right/>
      <top/>
      <bottom style="thin">
        <color rgb="FF575783"/>
      </bottom>
      <diagonal/>
    </border>
    <border>
      <left style="thin">
        <color rgb="FF9595B9"/>
      </left>
      <right style="thin">
        <color rgb="FF9595B9"/>
      </right>
      <top style="thin">
        <color rgb="FF9595B9"/>
      </top>
      <bottom style="thin">
        <color rgb="FF9595B9"/>
      </bottom>
      <diagonal/>
    </border>
    <border>
      <left style="thin">
        <color rgb="FF9595B9"/>
      </left>
      <right style="thin">
        <color rgb="FF9595B9"/>
      </right>
      <top/>
      <bottom style="thin">
        <color rgb="FF9595B9"/>
      </bottom>
      <diagonal/>
    </border>
    <border>
      <left style="thin">
        <color rgb="FF9595B9"/>
      </left>
      <right style="thin">
        <color rgb="FF9595B9"/>
      </right>
      <top style="thin">
        <color rgb="FF9595B9"/>
      </top>
      <bottom/>
      <diagonal/>
    </border>
  </borders>
  <cellStyleXfs count="16">
    <xf numFmtId="0" fontId="0" fillId="0" borderId="0"/>
    <xf numFmtId="0" fontId="8" fillId="0" borderId="0" applyNumberFormat="0" applyFill="0" applyBorder="0" applyAlignment="0" applyProtection="0"/>
    <xf numFmtId="9" fontId="9" fillId="0" borderId="0" applyFont="0" applyFill="0" applyBorder="0" applyAlignment="0" applyProtection="0"/>
    <xf numFmtId="0" fontId="14" fillId="0" borderId="0">
      <alignment vertical="center"/>
    </xf>
    <xf numFmtId="3" fontId="14" fillId="4" borderId="1" applyFont="0">
      <alignment horizontal="right" vertical="center"/>
      <protection locked="0"/>
    </xf>
    <xf numFmtId="0" fontId="14" fillId="0" borderId="0">
      <alignment vertical="center"/>
    </xf>
    <xf numFmtId="0" fontId="33" fillId="0" borderId="0"/>
    <xf numFmtId="0" fontId="41" fillId="0" borderId="0" applyNumberFormat="0" applyFill="0" applyBorder="0" applyAlignment="0" applyProtection="0"/>
    <xf numFmtId="0" fontId="28" fillId="5" borderId="2" applyFont="0" applyBorder="0">
      <alignment horizontal="center" wrapText="1"/>
    </xf>
    <xf numFmtId="0" fontId="48" fillId="5" borderId="3" applyNumberFormat="0" applyFill="0" applyBorder="0" applyAlignment="0" applyProtection="0">
      <alignment horizontal="left"/>
    </xf>
    <xf numFmtId="0" fontId="74" fillId="0" borderId="0"/>
    <xf numFmtId="0" fontId="75" fillId="0" borderId="0" applyNumberFormat="0" applyFill="0" applyBorder="0" applyAlignment="0" applyProtection="0"/>
    <xf numFmtId="0" fontId="50" fillId="0" borderId="0"/>
    <xf numFmtId="0" fontId="14" fillId="0" borderId="0"/>
    <xf numFmtId="0" fontId="14" fillId="0" borderId="0"/>
    <xf numFmtId="0" fontId="14" fillId="0" borderId="0"/>
  </cellStyleXfs>
  <cellXfs count="800">
    <xf numFmtId="0" fontId="0" fillId="0" borderId="0" xfId="0"/>
    <xf numFmtId="0" fontId="3" fillId="0" borderId="0" xfId="0" applyFont="1"/>
    <xf numFmtId="0" fontId="3" fillId="3" borderId="0" xfId="0" applyFont="1" applyFill="1"/>
    <xf numFmtId="0" fontId="3" fillId="3" borderId="0" xfId="0" applyFont="1" applyFill="1" applyAlignment="1">
      <alignment horizontal="left" vertical="center"/>
    </xf>
    <xf numFmtId="0" fontId="3" fillId="0" borderId="0" xfId="0" applyFont="1" applyAlignment="1">
      <alignment wrapText="1"/>
    </xf>
    <xf numFmtId="0" fontId="3" fillId="3" borderId="0" xfId="0" applyFont="1" applyFill="1" applyAlignment="1">
      <alignment wrapText="1"/>
    </xf>
    <xf numFmtId="0" fontId="3" fillId="3" borderId="0" xfId="0" applyFont="1" applyFill="1" applyAlignment="1">
      <alignment horizontal="center"/>
    </xf>
    <xf numFmtId="0" fontId="3" fillId="0" borderId="0" xfId="0" applyFont="1" applyAlignment="1">
      <alignment horizontal="center"/>
    </xf>
    <xf numFmtId="0" fontId="1" fillId="2" borderId="0" xfId="0" applyFont="1" applyFill="1" applyAlignment="1">
      <alignment horizontal="left" vertical="center" wrapText="1"/>
    </xf>
    <xf numFmtId="0" fontId="8" fillId="0" borderId="0" xfId="1" applyAlignment="1">
      <alignment horizontal="left" vertical="center" wrapText="1"/>
    </xf>
    <xf numFmtId="0" fontId="8" fillId="0" borderId="0" xfId="1"/>
    <xf numFmtId="0" fontId="8" fillId="0" borderId="0" xfId="1" applyAlignment="1">
      <alignment wrapText="1"/>
    </xf>
    <xf numFmtId="0" fontId="8" fillId="0" borderId="0" xfId="1" applyFill="1"/>
    <xf numFmtId="0" fontId="55" fillId="6" borderId="0" xfId="0" applyFont="1" applyFill="1"/>
    <xf numFmtId="0" fontId="4" fillId="6" borderId="0" xfId="0" applyFont="1" applyFill="1"/>
    <xf numFmtId="0" fontId="5" fillId="6" borderId="0" xfId="0" applyFont="1" applyFill="1"/>
    <xf numFmtId="0" fontId="4" fillId="6" borderId="0" xfId="0" applyFont="1" applyFill="1" applyAlignment="1">
      <alignment wrapText="1"/>
    </xf>
    <xf numFmtId="0" fontId="5" fillId="6" borderId="0" xfId="0" applyFont="1" applyFill="1" applyAlignment="1">
      <alignment wrapText="1"/>
    </xf>
    <xf numFmtId="0" fontId="102" fillId="10" borderId="0" xfId="0" applyFont="1" applyFill="1" applyAlignment="1">
      <alignment horizontal="center" vertical="center" wrapText="1"/>
    </xf>
    <xf numFmtId="14" fontId="102" fillId="10" borderId="0" xfId="0" applyNumberFormat="1" applyFont="1" applyFill="1" applyAlignment="1">
      <alignment horizontal="center" vertical="center" wrapText="1"/>
    </xf>
    <xf numFmtId="0" fontId="103" fillId="6" borderId="0" xfId="1" applyFont="1" applyFill="1"/>
    <xf numFmtId="0" fontId="13" fillId="6" borderId="0" xfId="0" applyFont="1" applyFill="1"/>
    <xf numFmtId="0" fontId="0" fillId="6" borderId="0" xfId="0" applyFill="1"/>
    <xf numFmtId="0" fontId="103" fillId="6" borderId="0" xfId="1" applyFont="1" applyFill="1" applyBorder="1"/>
    <xf numFmtId="0" fontId="0" fillId="6" borderId="0" xfId="0" applyFill="1" applyAlignment="1">
      <alignment horizontal="center" vertical="center" wrapText="1"/>
    </xf>
    <xf numFmtId="0" fontId="6" fillId="6" borderId="0" xfId="0" applyFont="1" applyFill="1" applyAlignment="1">
      <alignment vertical="center" wrapText="1"/>
    </xf>
    <xf numFmtId="0" fontId="13" fillId="6" borderId="0" xfId="0" applyFont="1" applyFill="1" applyAlignment="1">
      <alignment wrapText="1"/>
    </xf>
    <xf numFmtId="0" fontId="0" fillId="6" borderId="0" xfId="0" applyFill="1" applyAlignment="1">
      <alignment wrapText="1"/>
    </xf>
    <xf numFmtId="0" fontId="27" fillId="6" borderId="0" xfId="0" applyFont="1" applyFill="1"/>
    <xf numFmtId="0" fontId="105" fillId="10" borderId="0" xfId="0" applyFont="1" applyFill="1" applyAlignment="1">
      <alignment vertical="center" wrapText="1"/>
    </xf>
    <xf numFmtId="0" fontId="106" fillId="10" borderId="0" xfId="0" applyFont="1" applyFill="1" applyAlignment="1">
      <alignment vertical="center" wrapText="1"/>
    </xf>
    <xf numFmtId="0" fontId="106" fillId="10" borderId="0" xfId="0" applyFont="1" applyFill="1" applyAlignment="1">
      <alignment vertical="center"/>
    </xf>
    <xf numFmtId="0" fontId="11" fillId="6" borderId="0" xfId="0" applyFont="1" applyFill="1"/>
    <xf numFmtId="0" fontId="102" fillId="10" borderId="0" xfId="0" applyFont="1" applyFill="1"/>
    <xf numFmtId="0" fontId="0" fillId="6" borderId="0" xfId="0" applyFill="1" applyAlignment="1">
      <alignment horizontal="center" vertical="center"/>
    </xf>
    <xf numFmtId="0" fontId="0" fillId="6" borderId="0" xfId="0" applyFill="1" applyAlignment="1">
      <alignment horizontal="center"/>
    </xf>
    <xf numFmtId="0" fontId="103" fillId="6" borderId="0" xfId="1" applyFont="1" applyFill="1" applyAlignment="1">
      <alignment vertical="center"/>
    </xf>
    <xf numFmtId="0" fontId="12" fillId="6" borderId="0" xfId="0" applyFont="1" applyFill="1" applyAlignment="1">
      <alignment vertical="center"/>
    </xf>
    <xf numFmtId="0" fontId="56" fillId="6" borderId="0" xfId="0" applyFont="1" applyFill="1"/>
    <xf numFmtId="0" fontId="0" fillId="6" borderId="0" xfId="0" applyFill="1" applyAlignment="1">
      <alignment horizontal="justify"/>
    </xf>
    <xf numFmtId="0" fontId="0" fillId="6" borderId="0" xfId="0" applyFill="1" applyAlignment="1">
      <alignment vertical="center" wrapText="1"/>
    </xf>
    <xf numFmtId="0" fontId="22" fillId="6" borderId="0" xfId="0" applyFont="1" applyFill="1" applyAlignment="1">
      <alignment vertical="center" wrapText="1"/>
    </xf>
    <xf numFmtId="0" fontId="101" fillId="10" borderId="0" xfId="0" applyFont="1" applyFill="1"/>
    <xf numFmtId="0" fontId="101" fillId="10" borderId="0" xfId="0" applyFont="1" applyFill="1" applyAlignment="1">
      <alignment horizontal="center" vertical="center" wrapText="1"/>
    </xf>
    <xf numFmtId="0" fontId="12" fillId="6" borderId="0" xfId="0" applyFont="1" applyFill="1" applyAlignment="1">
      <alignment vertical="center" wrapText="1"/>
    </xf>
    <xf numFmtId="0" fontId="57" fillId="6" borderId="0" xfId="0" applyFont="1" applyFill="1"/>
    <xf numFmtId="3" fontId="0" fillId="6" borderId="0" xfId="0" applyNumberFormat="1" applyFill="1"/>
    <xf numFmtId="3" fontId="61" fillId="6" borderId="0" xfId="0" applyNumberFormat="1" applyFont="1" applyFill="1"/>
    <xf numFmtId="0" fontId="102" fillId="10" borderId="0" xfId="0" applyFont="1" applyFill="1" applyAlignment="1">
      <alignment wrapText="1"/>
    </xf>
    <xf numFmtId="0" fontId="59" fillId="6" borderId="0" xfId="0" applyFont="1" applyFill="1"/>
    <xf numFmtId="0" fontId="101" fillId="10" borderId="0" xfId="0" applyFont="1" applyFill="1" applyAlignment="1">
      <alignment horizontal="center" vertical="center"/>
    </xf>
    <xf numFmtId="0" fontId="101" fillId="10" borderId="0" xfId="0" applyFont="1" applyFill="1" applyAlignment="1">
      <alignment vertical="center" wrapText="1"/>
    </xf>
    <xf numFmtId="0" fontId="101" fillId="10" borderId="0" xfId="0" applyFont="1" applyFill="1" applyAlignment="1">
      <alignment vertical="top" wrapText="1"/>
    </xf>
    <xf numFmtId="0" fontId="64" fillId="6" borderId="0" xfId="0" applyFont="1" applyFill="1"/>
    <xf numFmtId="0" fontId="70" fillId="6" borderId="0" xfId="0" applyFont="1" applyFill="1"/>
    <xf numFmtId="0" fontId="0" fillId="6" borderId="0" xfId="0" applyFill="1" applyAlignment="1">
      <alignment vertical="center"/>
    </xf>
    <xf numFmtId="0" fontId="27" fillId="6" borderId="0" xfId="0" applyFont="1" applyFill="1" applyAlignment="1">
      <alignment wrapText="1"/>
    </xf>
    <xf numFmtId="0" fontId="64" fillId="6" borderId="0" xfId="0" applyFont="1" applyFill="1" applyAlignment="1">
      <alignment vertical="center"/>
    </xf>
    <xf numFmtId="0" fontId="107" fillId="10" borderId="0" xfId="0" applyFont="1" applyFill="1"/>
    <xf numFmtId="0" fontId="106" fillId="10" borderId="0" xfId="0" applyFont="1" applyFill="1" applyAlignment="1">
      <alignment horizontal="center" vertical="center" wrapText="1"/>
    </xf>
    <xf numFmtId="0" fontId="106" fillId="10" borderId="0" xfId="0" applyFont="1" applyFill="1" applyAlignment="1">
      <alignment horizontal="left" vertical="center" wrapText="1"/>
    </xf>
    <xf numFmtId="0" fontId="66" fillId="6" borderId="0" xfId="0" applyFont="1" applyFill="1" applyAlignment="1">
      <alignment vertical="center"/>
    </xf>
    <xf numFmtId="0" fontId="72" fillId="6" borderId="0" xfId="0" applyFont="1" applyFill="1"/>
    <xf numFmtId="0" fontId="103" fillId="6" borderId="4" xfId="1" applyFont="1" applyFill="1" applyBorder="1" applyAlignment="1">
      <alignment vertical="center"/>
    </xf>
    <xf numFmtId="0" fontId="102" fillId="6" borderId="0" xfId="0" applyFont="1" applyFill="1"/>
    <xf numFmtId="0" fontId="103" fillId="6" borderId="0" xfId="1" applyFont="1" applyFill="1" applyBorder="1" applyAlignment="1">
      <alignment vertical="center"/>
    </xf>
    <xf numFmtId="0" fontId="63" fillId="6" borderId="0" xfId="0" applyFont="1" applyFill="1" applyAlignment="1">
      <alignment vertical="center"/>
    </xf>
    <xf numFmtId="0" fontId="104" fillId="10" borderId="0" xfId="0" applyFont="1" applyFill="1" applyAlignment="1">
      <alignment horizontal="center" vertical="center" wrapText="1"/>
    </xf>
    <xf numFmtId="0" fontId="107" fillId="10" borderId="0" xfId="0" applyFont="1" applyFill="1" applyAlignment="1">
      <alignment horizontal="center" vertical="center" wrapText="1"/>
    </xf>
    <xf numFmtId="0" fontId="10" fillId="6" borderId="0" xfId="0" applyFont="1" applyFill="1"/>
    <xf numFmtId="3" fontId="5" fillId="6" borderId="0" xfId="4" applyFont="1" applyFill="1" applyBorder="1" applyAlignment="1">
      <alignment horizontal="center" vertical="center"/>
      <protection locked="0"/>
    </xf>
    <xf numFmtId="0" fontId="8" fillId="6" borderId="0" xfId="1" applyFill="1" applyBorder="1" applyAlignment="1">
      <alignment vertical="center"/>
    </xf>
    <xf numFmtId="0" fontId="8" fillId="6" borderId="0" xfId="1" applyFill="1" applyBorder="1" applyAlignment="1">
      <alignment vertical="top"/>
    </xf>
    <xf numFmtId="0" fontId="25" fillId="6" borderId="0" xfId="0" applyFont="1" applyFill="1"/>
    <xf numFmtId="0" fontId="106" fillId="10" borderId="0" xfId="0" applyFont="1" applyFill="1" applyAlignment="1">
      <alignment horizontal="center" vertical="center"/>
    </xf>
    <xf numFmtId="0" fontId="103" fillId="6" borderId="0" xfId="1" applyFont="1" applyFill="1" applyBorder="1" applyAlignment="1">
      <alignment vertical="top"/>
    </xf>
    <xf numFmtId="0" fontId="18" fillId="6" borderId="0" xfId="0" applyFont="1" applyFill="1"/>
    <xf numFmtId="0" fontId="17" fillId="6" borderId="0" xfId="0" applyFont="1" applyFill="1"/>
    <xf numFmtId="0" fontId="102" fillId="10" borderId="0" xfId="0" applyFont="1" applyFill="1" applyAlignment="1">
      <alignment horizontal="center"/>
    </xf>
    <xf numFmtId="0" fontId="106" fillId="10" borderId="0" xfId="0" applyFont="1" applyFill="1" applyAlignment="1">
      <alignment horizontal="center"/>
    </xf>
    <xf numFmtId="0" fontId="102" fillId="10" borderId="0" xfId="0" applyFont="1" applyFill="1" applyAlignment="1">
      <alignment horizontal="center" vertical="center"/>
    </xf>
    <xf numFmtId="14" fontId="102" fillId="10" borderId="0" xfId="0" applyNumberFormat="1" applyFont="1" applyFill="1" applyAlignment="1">
      <alignment horizontal="center" vertical="center"/>
    </xf>
    <xf numFmtId="0" fontId="0" fillId="10" borderId="0" xfId="0" applyFill="1"/>
    <xf numFmtId="0" fontId="113" fillId="10" borderId="0" xfId="0" applyFont="1" applyFill="1"/>
    <xf numFmtId="0" fontId="77" fillId="6" borderId="0" xfId="0" applyFont="1" applyFill="1" applyAlignment="1">
      <alignment vertical="center"/>
    </xf>
    <xf numFmtId="0" fontId="102" fillId="10" borderId="0" xfId="0" applyFont="1" applyFill="1" applyAlignment="1">
      <alignment vertical="center" wrapText="1"/>
    </xf>
    <xf numFmtId="0" fontId="78" fillId="6" borderId="0" xfId="0" applyFont="1" applyFill="1" applyAlignment="1">
      <alignment vertical="center"/>
    </xf>
    <xf numFmtId="0" fontId="78" fillId="6" borderId="0" xfId="0" applyFont="1" applyFill="1"/>
    <xf numFmtId="0" fontId="20" fillId="6" borderId="0" xfId="0" applyFont="1" applyFill="1" applyAlignment="1">
      <alignment horizontal="center" vertical="center" wrapText="1"/>
    </xf>
    <xf numFmtId="0" fontId="20" fillId="6" borderId="0" xfId="0" applyFont="1" applyFill="1" applyAlignment="1">
      <alignment vertical="center" wrapText="1"/>
    </xf>
    <xf numFmtId="0" fontId="114" fillId="10" borderId="0" xfId="0" applyFont="1" applyFill="1" applyAlignment="1">
      <alignment vertical="center" wrapText="1"/>
    </xf>
    <xf numFmtId="0" fontId="115" fillId="10" borderId="0" xfId="0" applyFont="1" applyFill="1" applyAlignment="1">
      <alignment horizontal="center" vertical="center" wrapText="1"/>
    </xf>
    <xf numFmtId="0" fontId="115" fillId="10" borderId="0" xfId="0" applyFont="1" applyFill="1" applyAlignment="1">
      <alignment vertical="center" wrapText="1"/>
    </xf>
    <xf numFmtId="3" fontId="84" fillId="7" borderId="0" xfId="0" applyNumberFormat="1" applyFont="1" applyFill="1" applyAlignment="1">
      <alignment horizontal="right" wrapText="1"/>
    </xf>
    <xf numFmtId="0" fontId="82" fillId="6" borderId="0" xfId="0" applyFont="1" applyFill="1" applyAlignment="1">
      <alignment vertical="center"/>
    </xf>
    <xf numFmtId="0" fontId="116" fillId="10" borderId="0" xfId="0" applyFont="1" applyFill="1" applyAlignment="1">
      <alignment vertical="center"/>
    </xf>
    <xf numFmtId="0" fontId="50" fillId="6" borderId="0" xfId="0" applyFont="1" applyFill="1"/>
    <xf numFmtId="0" fontId="79" fillId="6" borderId="0" xfId="0" applyFont="1" applyFill="1" applyAlignment="1">
      <alignment vertical="center"/>
    </xf>
    <xf numFmtId="0" fontId="79" fillId="6" borderId="0" xfId="0" applyFont="1" applyFill="1"/>
    <xf numFmtId="0" fontId="114" fillId="10" borderId="0" xfId="0" applyFont="1" applyFill="1" applyAlignment="1">
      <alignment vertical="center"/>
    </xf>
    <xf numFmtId="0" fontId="114" fillId="10" borderId="0" xfId="0" applyFont="1" applyFill="1"/>
    <xf numFmtId="0" fontId="117" fillId="10" borderId="0" xfId="0" applyFont="1" applyFill="1" applyAlignment="1">
      <alignment horizontal="center" vertical="center" wrapText="1"/>
    </xf>
    <xf numFmtId="0" fontId="107" fillId="10" borderId="0" xfId="0" applyFont="1" applyFill="1" applyAlignment="1">
      <alignment horizontal="right" vertical="center" wrapText="1"/>
    </xf>
    <xf numFmtId="0" fontId="118" fillId="10" borderId="0" xfId="0" applyFont="1" applyFill="1" applyAlignment="1">
      <alignment horizontal="center" vertical="center" wrapText="1"/>
    </xf>
    <xf numFmtId="0" fontId="107" fillId="10" borderId="0" xfId="0" applyFont="1" applyFill="1" applyAlignment="1">
      <alignment vertical="center" wrapText="1"/>
    </xf>
    <xf numFmtId="0" fontId="107" fillId="10" borderId="0" xfId="0" applyFont="1" applyFill="1" applyAlignment="1">
      <alignment horizontal="center" vertical="center"/>
    </xf>
    <xf numFmtId="0" fontId="50" fillId="6" borderId="0" xfId="0" applyFont="1" applyFill="1" applyAlignment="1">
      <alignment vertical="center"/>
    </xf>
    <xf numFmtId="0" fontId="117" fillId="10" borderId="0" xfId="0" applyFont="1" applyFill="1" applyAlignment="1">
      <alignment vertical="center" wrapText="1"/>
    </xf>
    <xf numFmtId="3" fontId="89" fillId="7" borderId="0" xfId="0" applyNumberFormat="1" applyFont="1" applyFill="1" applyAlignment="1">
      <alignment horizontal="right" wrapText="1"/>
    </xf>
    <xf numFmtId="3" fontId="38" fillId="7" borderId="0" xfId="0" applyNumberFormat="1" applyFont="1" applyFill="1" applyAlignment="1">
      <alignment horizontal="right" wrapText="1"/>
    </xf>
    <xf numFmtId="3" fontId="89" fillId="7" borderId="0" xfId="0" applyNumberFormat="1" applyFont="1" applyFill="1" applyAlignment="1">
      <alignment horizontal="center" wrapText="1"/>
    </xf>
    <xf numFmtId="3" fontId="38" fillId="7" borderId="0" xfId="0" applyNumberFormat="1" applyFont="1" applyFill="1" applyAlignment="1">
      <alignment wrapText="1"/>
    </xf>
    <xf numFmtId="0" fontId="118" fillId="10" borderId="0" xfId="0" applyFont="1" applyFill="1" applyAlignment="1">
      <alignment vertical="center" wrapText="1"/>
    </xf>
    <xf numFmtId="0" fontId="104" fillId="10" borderId="0" xfId="0" applyFont="1" applyFill="1" applyAlignment="1">
      <alignment horizontal="center" vertical="center"/>
    </xf>
    <xf numFmtId="0" fontId="96" fillId="6" borderId="0" xfId="0" applyFont="1" applyFill="1" applyAlignment="1">
      <alignment vertical="center"/>
    </xf>
    <xf numFmtId="0" fontId="121" fillId="10" borderId="0" xfId="0" applyFont="1" applyFill="1" applyAlignment="1">
      <alignment vertical="center" wrapText="1"/>
    </xf>
    <xf numFmtId="0" fontId="121" fillId="10" borderId="0" xfId="0" applyFont="1" applyFill="1" applyAlignment="1">
      <alignment horizontal="right" vertical="center" wrapText="1"/>
    </xf>
    <xf numFmtId="0" fontId="103" fillId="6" borderId="0" xfId="1" applyFont="1" applyFill="1" applyBorder="1" applyAlignment="1">
      <alignment horizontal="left"/>
    </xf>
    <xf numFmtId="0" fontId="50" fillId="6" borderId="0" xfId="0" applyFont="1" applyFill="1" applyAlignment="1">
      <alignment horizontal="center" vertical="center"/>
    </xf>
    <xf numFmtId="0" fontId="106" fillId="10" borderId="0" xfId="0" applyFont="1" applyFill="1" applyAlignment="1">
      <alignment horizontal="right" vertical="center" wrapText="1"/>
    </xf>
    <xf numFmtId="0" fontId="102" fillId="10" borderId="0" xfId="0" applyFont="1" applyFill="1" applyAlignment="1">
      <alignment horizontal="right" vertical="center"/>
    </xf>
    <xf numFmtId="0" fontId="122" fillId="10" borderId="0" xfId="0" applyFont="1" applyFill="1" applyAlignment="1">
      <alignment horizontal="right" vertical="center" wrapText="1"/>
    </xf>
    <xf numFmtId="0" fontId="64" fillId="6" borderId="0" xfId="0" applyFont="1" applyFill="1" applyAlignment="1">
      <alignment horizontal="center" vertical="center"/>
    </xf>
    <xf numFmtId="0" fontId="116" fillId="10" borderId="0" xfId="0" applyFont="1" applyFill="1" applyAlignment="1">
      <alignment horizontal="center" vertical="center" wrapText="1"/>
    </xf>
    <xf numFmtId="9" fontId="116" fillId="10" borderId="0" xfId="0" applyNumberFormat="1" applyFont="1" applyFill="1" applyAlignment="1">
      <alignment horizontal="center" vertical="center" wrapText="1"/>
    </xf>
    <xf numFmtId="0" fontId="102" fillId="10" borderId="0" xfId="0" applyFont="1" applyFill="1" applyAlignment="1">
      <alignment horizontal="right" wrapText="1"/>
    </xf>
    <xf numFmtId="0" fontId="21" fillId="6" borderId="0" xfId="0" applyFont="1" applyFill="1" applyAlignment="1">
      <alignment horizontal="center" vertical="center" wrapText="1"/>
    </xf>
    <xf numFmtId="0" fontId="24" fillId="6" borderId="0" xfId="0" applyFont="1" applyFill="1"/>
    <xf numFmtId="0" fontId="124" fillId="10" borderId="0" xfId="0" applyFont="1" applyFill="1" applyAlignment="1">
      <alignment horizontal="center" vertical="center" wrapText="1"/>
    </xf>
    <xf numFmtId="0" fontId="124" fillId="10" borderId="0" xfId="0" applyFont="1" applyFill="1" applyAlignment="1">
      <alignment vertical="center" wrapText="1"/>
    </xf>
    <xf numFmtId="0" fontId="124" fillId="10" borderId="0" xfId="0" applyFont="1" applyFill="1" applyAlignment="1">
      <alignment horizontal="right" vertical="center" wrapText="1"/>
    </xf>
    <xf numFmtId="0" fontId="19" fillId="6" borderId="0" xfId="0" applyFont="1" applyFill="1"/>
    <xf numFmtId="9" fontId="124" fillId="10" borderId="0" xfId="0" applyNumberFormat="1" applyFont="1" applyFill="1" applyAlignment="1">
      <alignment horizontal="right" vertical="center" wrapText="1"/>
    </xf>
    <xf numFmtId="0" fontId="102" fillId="10" borderId="0" xfId="0" applyFont="1" applyFill="1" applyAlignment="1">
      <alignment horizontal="right" vertical="center" wrapText="1"/>
    </xf>
    <xf numFmtId="0" fontId="22" fillId="6" borderId="0" xfId="0" applyFont="1" applyFill="1"/>
    <xf numFmtId="0" fontId="5" fillId="6" borderId="5" xfId="0" applyFont="1" applyFill="1" applyBorder="1" applyAlignment="1">
      <alignment horizontal="center"/>
    </xf>
    <xf numFmtId="0" fontId="14" fillId="6" borderId="5" xfId="0" applyFont="1" applyFill="1" applyBorder="1" applyAlignment="1">
      <alignment vertical="center" wrapText="1"/>
    </xf>
    <xf numFmtId="3" fontId="22" fillId="6" borderId="5" xfId="0" applyNumberFormat="1" applyFont="1" applyFill="1" applyBorder="1" applyAlignment="1">
      <alignment horizontal="right" wrapText="1"/>
    </xf>
    <xf numFmtId="0" fontId="22" fillId="6" borderId="5" xfId="0" applyFont="1" applyFill="1" applyBorder="1" applyAlignment="1">
      <alignment horizontal="center" vertical="center" wrapText="1"/>
    </xf>
    <xf numFmtId="0" fontId="17" fillId="6" borderId="5" xfId="0" applyFont="1" applyFill="1" applyBorder="1" applyAlignment="1">
      <alignment horizontal="center"/>
    </xf>
    <xf numFmtId="0" fontId="23" fillId="6" borderId="5" xfId="0" applyFont="1" applyFill="1" applyBorder="1" applyAlignment="1">
      <alignment vertical="center" wrapText="1"/>
    </xf>
    <xf numFmtId="3" fontId="23" fillId="6" borderId="5" xfId="0" applyNumberFormat="1" applyFont="1" applyFill="1" applyBorder="1" applyAlignment="1">
      <alignment horizontal="right" wrapText="1"/>
    </xf>
    <xf numFmtId="0" fontId="22" fillId="6" borderId="5" xfId="0" applyFont="1" applyFill="1" applyBorder="1" applyAlignment="1">
      <alignment vertical="center"/>
    </xf>
    <xf numFmtId="3" fontId="22" fillId="6" borderId="5" xfId="0" applyNumberFormat="1" applyFont="1" applyFill="1" applyBorder="1" applyAlignment="1">
      <alignment vertical="center" wrapText="1"/>
    </xf>
    <xf numFmtId="3" fontId="14" fillId="6" borderId="5" xfId="0" applyNumberFormat="1" applyFont="1" applyFill="1" applyBorder="1" applyAlignment="1">
      <alignment vertical="center" wrapText="1"/>
    </xf>
    <xf numFmtId="0" fontId="108" fillId="6" borderId="5" xfId="0" applyFont="1" applyFill="1" applyBorder="1" applyAlignment="1">
      <alignment horizontal="center" vertical="center" wrapText="1"/>
    </xf>
    <xf numFmtId="0" fontId="28" fillId="6" borderId="5" xfId="0" applyFont="1" applyFill="1" applyBorder="1" applyAlignment="1">
      <alignment vertical="center"/>
    </xf>
    <xf numFmtId="3" fontId="108" fillId="6" borderId="5" xfId="0" applyNumberFormat="1" applyFont="1" applyFill="1" applyBorder="1" applyAlignment="1">
      <alignment vertical="center" wrapText="1"/>
    </xf>
    <xf numFmtId="0" fontId="5" fillId="6" borderId="5" xfId="0" applyFont="1" applyFill="1" applyBorder="1" applyAlignment="1">
      <alignment horizontal="center" vertical="center" wrapText="1"/>
    </xf>
    <xf numFmtId="0" fontId="5" fillId="6" borderId="5" xfId="0" applyFont="1" applyFill="1" applyBorder="1" applyAlignment="1">
      <alignment vertical="center" wrapText="1"/>
    </xf>
    <xf numFmtId="3" fontId="50" fillId="6" borderId="5" xfId="0" applyNumberFormat="1" applyFont="1" applyFill="1" applyBorder="1" applyAlignment="1">
      <alignment vertical="center" wrapText="1"/>
    </xf>
    <xf numFmtId="165" fontId="5" fillId="6" borderId="5" xfId="0" applyNumberFormat="1" applyFont="1" applyFill="1" applyBorder="1" applyAlignment="1">
      <alignment horizontal="center" vertical="center" wrapText="1"/>
    </xf>
    <xf numFmtId="0" fontId="50" fillId="6" borderId="5" xfId="0" applyFont="1" applyFill="1" applyBorder="1" applyAlignment="1">
      <alignment vertical="center" wrapText="1"/>
    </xf>
    <xf numFmtId="0" fontId="60" fillId="6" borderId="5" xfId="0" applyFont="1" applyFill="1" applyBorder="1" applyAlignment="1">
      <alignment vertical="center" wrapText="1"/>
    </xf>
    <xf numFmtId="0" fontId="7" fillId="6" borderId="5" xfId="0" applyFont="1" applyFill="1" applyBorder="1" applyAlignment="1">
      <alignment horizontal="center" vertical="center" wrapText="1"/>
    </xf>
    <xf numFmtId="0" fontId="17" fillId="6" borderId="5" xfId="0" applyFont="1" applyFill="1" applyBorder="1" applyAlignment="1">
      <alignment vertical="center" wrapText="1"/>
    </xf>
    <xf numFmtId="3" fontId="17" fillId="6" borderId="5" xfId="0" applyNumberFormat="1" applyFont="1" applyFill="1" applyBorder="1" applyAlignment="1">
      <alignment vertical="center" wrapText="1"/>
    </xf>
    <xf numFmtId="3" fontId="50" fillId="7" borderId="6" xfId="0" applyNumberFormat="1" applyFont="1" applyFill="1" applyBorder="1" applyAlignment="1">
      <alignment vertical="center" wrapText="1"/>
    </xf>
    <xf numFmtId="3" fontId="50" fillId="7" borderId="7" xfId="0" applyNumberFormat="1" applyFont="1" applyFill="1" applyBorder="1" applyAlignment="1">
      <alignment vertical="center" wrapText="1"/>
    </xf>
    <xf numFmtId="3" fontId="26" fillId="7" borderId="0" xfId="0" applyNumberFormat="1" applyFont="1" applyFill="1" applyAlignment="1">
      <alignment vertical="center" wrapText="1"/>
    </xf>
    <xf numFmtId="3" fontId="50" fillId="7" borderId="0" xfId="0" applyNumberFormat="1" applyFont="1" applyFill="1" applyAlignment="1">
      <alignment vertical="center" wrapText="1"/>
    </xf>
    <xf numFmtId="0" fontId="0" fillId="6" borderId="5" xfId="0" applyFill="1" applyBorder="1" applyAlignment="1">
      <alignment wrapText="1"/>
    </xf>
    <xf numFmtId="3" fontId="0" fillId="6" borderId="5" xfId="0" applyNumberFormat="1" applyFill="1" applyBorder="1" applyAlignment="1">
      <alignment wrapText="1"/>
    </xf>
    <xf numFmtId="9" fontId="0" fillId="6" borderId="5" xfId="0" applyNumberFormat="1" applyFill="1" applyBorder="1" applyAlignment="1">
      <alignment horizontal="center" wrapText="1"/>
    </xf>
    <xf numFmtId="0" fontId="17" fillId="6" borderId="5" xfId="0" applyFont="1" applyFill="1" applyBorder="1" applyAlignment="1">
      <alignment wrapText="1"/>
    </xf>
    <xf numFmtId="3" fontId="17" fillId="6" borderId="5" xfId="0" applyNumberFormat="1" applyFont="1" applyFill="1" applyBorder="1" applyAlignment="1">
      <alignment wrapText="1"/>
    </xf>
    <xf numFmtId="0" fontId="71" fillId="6" borderId="5" xfId="0" applyFont="1" applyFill="1" applyBorder="1" applyAlignment="1">
      <alignment horizontal="center" vertical="center" wrapText="1"/>
    </xf>
    <xf numFmtId="0" fontId="71" fillId="6" borderId="5" xfId="0" applyFont="1" applyFill="1" applyBorder="1" applyAlignment="1">
      <alignment wrapText="1"/>
    </xf>
    <xf numFmtId="3" fontId="64" fillId="6" borderId="5" xfId="0" applyNumberFormat="1" applyFont="1" applyFill="1" applyBorder="1" applyAlignment="1">
      <alignment wrapText="1"/>
    </xf>
    <xf numFmtId="0" fontId="68" fillId="6" borderId="5" xfId="0" applyFont="1" applyFill="1" applyBorder="1" applyAlignment="1">
      <alignment wrapText="1"/>
    </xf>
    <xf numFmtId="0" fontId="119" fillId="6" borderId="5" xfId="0" applyFont="1" applyFill="1" applyBorder="1" applyAlignment="1">
      <alignment horizontal="center" vertical="center" wrapText="1"/>
    </xf>
    <xf numFmtId="0" fontId="119" fillId="6" borderId="5" xfId="0" applyFont="1" applyFill="1" applyBorder="1" applyAlignment="1">
      <alignment wrapText="1"/>
    </xf>
    <xf numFmtId="3" fontId="70" fillId="6" borderId="5" xfId="0" applyNumberFormat="1" applyFont="1" applyFill="1" applyBorder="1" applyAlignment="1">
      <alignment wrapText="1"/>
    </xf>
    <xf numFmtId="0" fontId="6" fillId="6" borderId="5" xfId="0" applyFont="1" applyFill="1" applyBorder="1" applyAlignment="1">
      <alignment wrapText="1"/>
    </xf>
    <xf numFmtId="3" fontId="50" fillId="6" borderId="5" xfId="0" applyNumberFormat="1" applyFont="1" applyFill="1" applyBorder="1" applyAlignment="1">
      <alignment wrapText="1"/>
    </xf>
    <xf numFmtId="164" fontId="50" fillId="6" borderId="5" xfId="0" applyNumberFormat="1" applyFont="1" applyFill="1" applyBorder="1" applyAlignment="1">
      <alignment wrapText="1"/>
    </xf>
    <xf numFmtId="0" fontId="5" fillId="6" borderId="5" xfId="0" applyFont="1" applyFill="1" applyBorder="1" applyAlignment="1">
      <alignment wrapText="1"/>
    </xf>
    <xf numFmtId="0" fontId="71" fillId="7" borderId="5" xfId="0" applyFont="1" applyFill="1" applyBorder="1" applyAlignment="1">
      <alignment horizontal="center" vertical="center" wrapText="1"/>
    </xf>
    <xf numFmtId="0" fontId="5" fillId="7" borderId="5" xfId="0" applyFont="1" applyFill="1" applyBorder="1" applyAlignment="1">
      <alignment wrapText="1"/>
    </xf>
    <xf numFmtId="3" fontId="17" fillId="7" borderId="5" xfId="0" applyNumberFormat="1" applyFont="1" applyFill="1" applyBorder="1" applyAlignment="1">
      <alignment wrapText="1"/>
    </xf>
    <xf numFmtId="164" fontId="17" fillId="7" borderId="5" xfId="0" applyNumberFormat="1" applyFont="1" applyFill="1" applyBorder="1" applyAlignment="1">
      <alignment wrapText="1"/>
    </xf>
    <xf numFmtId="0" fontId="123" fillId="6" borderId="5" xfId="0" applyFont="1" applyFill="1" applyBorder="1" applyAlignment="1">
      <alignment wrapText="1"/>
    </xf>
    <xf numFmtId="164" fontId="17" fillId="6" borderId="5" xfId="0" applyNumberFormat="1" applyFont="1" applyFill="1" applyBorder="1" applyAlignment="1">
      <alignment wrapText="1"/>
    </xf>
    <xf numFmtId="0" fontId="6" fillId="6" borderId="5" xfId="0" applyFont="1" applyFill="1" applyBorder="1" applyAlignment="1">
      <alignment horizontal="center" vertical="center" wrapText="1"/>
    </xf>
    <xf numFmtId="0" fontId="6" fillId="6" borderId="5" xfId="0" applyFont="1" applyFill="1" applyBorder="1" applyAlignment="1">
      <alignment vertical="center" wrapText="1"/>
    </xf>
    <xf numFmtId="3" fontId="6" fillId="6" borderId="5" xfId="0" applyNumberFormat="1" applyFont="1" applyFill="1" applyBorder="1" applyAlignment="1">
      <alignment horizontal="right" wrapText="1"/>
    </xf>
    <xf numFmtId="0" fontId="6" fillId="7" borderId="5" xfId="0" applyFont="1" applyFill="1" applyBorder="1" applyAlignment="1">
      <alignment horizontal="center" vertical="center" wrapText="1"/>
    </xf>
    <xf numFmtId="3" fontId="50" fillId="6" borderId="5" xfId="0" applyNumberFormat="1" applyFont="1" applyFill="1" applyBorder="1" applyAlignment="1">
      <alignment horizontal="right" wrapText="1"/>
    </xf>
    <xf numFmtId="3" fontId="67" fillId="6" borderId="5" xfId="0" applyNumberFormat="1" applyFont="1" applyFill="1" applyBorder="1" applyAlignment="1">
      <alignment horizontal="right" wrapText="1"/>
    </xf>
    <xf numFmtId="3" fontId="67" fillId="7" borderId="5" xfId="0" applyNumberFormat="1" applyFont="1" applyFill="1" applyBorder="1" applyAlignment="1">
      <alignment horizontal="right" wrapText="1"/>
    </xf>
    <xf numFmtId="49" fontId="71" fillId="6" borderId="5" xfId="0" applyNumberFormat="1" applyFont="1" applyFill="1" applyBorder="1" applyAlignment="1">
      <alignment horizontal="center" vertical="center" wrapText="1"/>
    </xf>
    <xf numFmtId="0" fontId="64" fillId="6" borderId="5" xfId="0" applyFont="1" applyFill="1" applyBorder="1" applyAlignment="1">
      <alignment vertical="center" wrapText="1"/>
    </xf>
    <xf numFmtId="0" fontId="13" fillId="6" borderId="5" xfId="0" applyFont="1" applyFill="1" applyBorder="1" applyAlignment="1">
      <alignment vertical="center" wrapText="1"/>
    </xf>
    <xf numFmtId="49" fontId="94" fillId="6" borderId="5" xfId="0" applyNumberFormat="1" applyFont="1" applyFill="1" applyBorder="1" applyAlignment="1">
      <alignment horizontal="center" vertical="center" wrapText="1"/>
    </xf>
    <xf numFmtId="49" fontId="95" fillId="6" borderId="5" xfId="0" applyNumberFormat="1" applyFont="1" applyFill="1" applyBorder="1" applyAlignment="1">
      <alignment horizontal="center" vertical="center" wrapText="1"/>
    </xf>
    <xf numFmtId="0" fontId="87" fillId="6" borderId="5" xfId="0" applyFont="1" applyFill="1" applyBorder="1" applyAlignment="1">
      <alignment vertical="center" wrapText="1"/>
    </xf>
    <xf numFmtId="0" fontId="70" fillId="6" borderId="5" xfId="0" applyFont="1" applyFill="1" applyBorder="1" applyAlignment="1">
      <alignment vertical="center" wrapText="1"/>
    </xf>
    <xf numFmtId="49" fontId="64" fillId="6" borderId="5" xfId="0" applyNumberFormat="1" applyFont="1" applyFill="1" applyBorder="1" applyAlignment="1">
      <alignment horizontal="center" vertical="center" wrapText="1"/>
    </xf>
    <xf numFmtId="49" fontId="87" fillId="6" borderId="5" xfId="0" applyNumberFormat="1" applyFont="1" applyFill="1" applyBorder="1" applyAlignment="1">
      <alignment horizontal="center" vertical="center" wrapText="1"/>
    </xf>
    <xf numFmtId="3" fontId="87" fillId="6" borderId="5" xfId="0" applyNumberFormat="1" applyFont="1" applyFill="1" applyBorder="1" applyAlignment="1">
      <alignment wrapText="1"/>
    </xf>
    <xf numFmtId="49" fontId="88" fillId="6" borderId="5" xfId="0" applyNumberFormat="1" applyFont="1" applyFill="1" applyBorder="1" applyAlignment="1">
      <alignment horizontal="center" vertical="center" wrapText="1"/>
    </xf>
    <xf numFmtId="0" fontId="89" fillId="6" borderId="5" xfId="0" applyFont="1" applyFill="1" applyBorder="1" applyAlignment="1">
      <alignment vertical="center" wrapText="1"/>
    </xf>
    <xf numFmtId="3" fontId="89" fillId="6" borderId="5" xfId="0" applyNumberFormat="1" applyFont="1" applyFill="1" applyBorder="1" applyAlignment="1">
      <alignment horizontal="right" wrapText="1"/>
    </xf>
    <xf numFmtId="49" fontId="91" fillId="6" borderId="5" xfId="0" applyNumberFormat="1" applyFont="1" applyFill="1" applyBorder="1" applyAlignment="1">
      <alignment horizontal="center" vertical="center" wrapText="1"/>
    </xf>
    <xf numFmtId="1" fontId="92" fillId="6" borderId="5" xfId="12" applyNumberFormat="1" applyFont="1" applyFill="1" applyBorder="1" applyAlignment="1">
      <alignment horizontal="right" vertical="center"/>
    </xf>
    <xf numFmtId="3" fontId="38" fillId="6" borderId="5" xfId="0" applyNumberFormat="1" applyFont="1" applyFill="1" applyBorder="1" applyAlignment="1">
      <alignment horizontal="right" wrapText="1"/>
    </xf>
    <xf numFmtId="0" fontId="91" fillId="6" borderId="5" xfId="0" applyFont="1" applyFill="1" applyBorder="1" applyAlignment="1">
      <alignment horizontal="right" vertical="center" wrapText="1"/>
    </xf>
    <xf numFmtId="49" fontId="38" fillId="6" borderId="5" xfId="0" applyNumberFormat="1" applyFont="1" applyFill="1" applyBorder="1" applyAlignment="1">
      <alignment horizontal="center" vertical="center" wrapText="1"/>
    </xf>
    <xf numFmtId="3" fontId="120" fillId="6" borderId="5" xfId="0" applyNumberFormat="1" applyFont="1" applyFill="1" applyBorder="1" applyAlignment="1">
      <alignment horizontal="right" wrapText="1"/>
    </xf>
    <xf numFmtId="3" fontId="120" fillId="6" borderId="7" xfId="0" applyNumberFormat="1" applyFont="1" applyFill="1" applyBorder="1" applyAlignment="1">
      <alignment horizontal="right" wrapText="1"/>
    </xf>
    <xf numFmtId="3" fontId="93" fillId="6" borderId="5" xfId="0" applyNumberFormat="1" applyFont="1" applyFill="1" applyBorder="1" applyAlignment="1">
      <alignment horizontal="center"/>
    </xf>
    <xf numFmtId="3" fontId="90" fillId="6" borderId="5" xfId="0" applyNumberFormat="1" applyFont="1" applyFill="1" applyBorder="1" applyAlignment="1">
      <alignment horizontal="center" wrapText="1"/>
    </xf>
    <xf numFmtId="3" fontId="71" fillId="6" borderId="5" xfId="0" applyNumberFormat="1" applyFont="1" applyFill="1" applyBorder="1" applyAlignment="1">
      <alignment horizontal="right" wrapText="1"/>
    </xf>
    <xf numFmtId="49" fontId="86" fillId="6" borderId="5" xfId="0" applyNumberFormat="1" applyFont="1" applyFill="1" applyBorder="1" applyAlignment="1">
      <alignment horizontal="center" vertical="center" wrapText="1"/>
    </xf>
    <xf numFmtId="0" fontId="86" fillId="6" borderId="5" xfId="0" applyFont="1" applyFill="1" applyBorder="1" applyAlignment="1">
      <alignment horizontal="left" vertical="center" wrapText="1" indent="1"/>
    </xf>
    <xf numFmtId="3" fontId="119" fillId="6" borderId="5" xfId="0" applyNumberFormat="1" applyFont="1" applyFill="1" applyBorder="1" applyAlignment="1">
      <alignment horizontal="right" wrapText="1"/>
    </xf>
    <xf numFmtId="3" fontId="71" fillId="7" borderId="6" xfId="0" applyNumberFormat="1" applyFont="1" applyFill="1" applyBorder="1" applyAlignment="1">
      <alignment horizontal="right" wrapText="1"/>
    </xf>
    <xf numFmtId="3" fontId="71" fillId="7" borderId="0" xfId="0" applyNumberFormat="1" applyFont="1" applyFill="1" applyAlignment="1">
      <alignment horizontal="right" wrapText="1"/>
    </xf>
    <xf numFmtId="3" fontId="71" fillId="7" borderId="7" xfId="0" applyNumberFormat="1" applyFont="1" applyFill="1" applyBorder="1" applyAlignment="1">
      <alignment horizontal="right" wrapText="1"/>
    </xf>
    <xf numFmtId="3" fontId="71" fillId="6" borderId="5" xfId="0" applyNumberFormat="1" applyFont="1" applyFill="1" applyBorder="1" applyAlignment="1">
      <alignment vertical="center" wrapText="1"/>
    </xf>
    <xf numFmtId="3" fontId="71" fillId="6" borderId="5" xfId="0" applyNumberFormat="1" applyFont="1" applyFill="1" applyBorder="1" applyAlignment="1">
      <alignment vertical="center"/>
    </xf>
    <xf numFmtId="3" fontId="119" fillId="6" borderId="5" xfId="0" applyNumberFormat="1" applyFont="1" applyFill="1" applyBorder="1" applyAlignment="1">
      <alignment vertical="center" wrapText="1"/>
    </xf>
    <xf numFmtId="3" fontId="119" fillId="6" borderId="5" xfId="0" applyNumberFormat="1" applyFont="1" applyFill="1" applyBorder="1" applyAlignment="1">
      <alignment vertical="center"/>
    </xf>
    <xf numFmtId="49" fontId="69" fillId="6" borderId="5" xfId="0" applyNumberFormat="1" applyFont="1" applyFill="1" applyBorder="1" applyAlignment="1">
      <alignment horizontal="center" vertical="center" wrapText="1"/>
    </xf>
    <xf numFmtId="0" fontId="69" fillId="6" borderId="5" xfId="0" applyFont="1" applyFill="1" applyBorder="1" applyAlignment="1">
      <alignment vertical="center" wrapText="1"/>
    </xf>
    <xf numFmtId="3" fontId="5" fillId="6" borderId="5" xfId="0" applyNumberFormat="1" applyFont="1" applyFill="1" applyBorder="1" applyAlignment="1">
      <alignment horizontal="right"/>
    </xf>
    <xf numFmtId="49" fontId="68" fillId="6" borderId="5" xfId="0" applyNumberFormat="1" applyFont="1" applyFill="1" applyBorder="1" applyAlignment="1">
      <alignment horizontal="center" vertical="center" wrapText="1"/>
    </xf>
    <xf numFmtId="0" fontId="68" fillId="6" borderId="5" xfId="0" applyFont="1" applyFill="1" applyBorder="1" applyAlignment="1">
      <alignment vertical="center" wrapText="1"/>
    </xf>
    <xf numFmtId="0" fontId="68" fillId="6" borderId="5" xfId="0" applyFont="1" applyFill="1" applyBorder="1" applyAlignment="1">
      <alignment horizontal="left" vertical="center" wrapText="1" indent="1"/>
    </xf>
    <xf numFmtId="0" fontId="5" fillId="6" borderId="5"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5" xfId="0" applyFont="1" applyFill="1" applyBorder="1" applyAlignment="1">
      <alignment wrapText="1"/>
    </xf>
    <xf numFmtId="0" fontId="78" fillId="10" borderId="0" xfId="0" applyFont="1" applyFill="1" applyAlignment="1">
      <alignment vertical="center" wrapText="1"/>
    </xf>
    <xf numFmtId="49" fontId="20" fillId="6" borderId="5" xfId="0" applyNumberFormat="1" applyFont="1" applyFill="1" applyBorder="1" applyAlignment="1">
      <alignment horizontal="center" vertical="center" wrapText="1"/>
    </xf>
    <xf numFmtId="0" fontId="20" fillId="6" borderId="5" xfId="0" applyFont="1" applyFill="1" applyBorder="1" applyAlignment="1">
      <alignment vertical="center" wrapText="1"/>
    </xf>
    <xf numFmtId="3" fontId="13" fillId="6" borderId="5" xfId="0" applyNumberFormat="1" applyFont="1" applyFill="1" applyBorder="1" applyAlignment="1">
      <alignment horizontal="right" wrapText="1"/>
    </xf>
    <xf numFmtId="49" fontId="80" fillId="6" borderId="5" xfId="0" applyNumberFormat="1" applyFont="1" applyFill="1" applyBorder="1" applyAlignment="1">
      <alignment horizontal="center" vertical="center" wrapText="1"/>
    </xf>
    <xf numFmtId="0" fontId="80" fillId="6" borderId="5" xfId="0" applyFont="1" applyFill="1" applyBorder="1" applyAlignment="1">
      <alignment horizontal="left" vertical="center" wrapText="1" indent="1"/>
    </xf>
    <xf numFmtId="3" fontId="84" fillId="6" borderId="5" xfId="0" applyNumberFormat="1" applyFont="1" applyFill="1" applyBorder="1" applyAlignment="1">
      <alignment horizontal="right" wrapText="1"/>
    </xf>
    <xf numFmtId="0" fontId="80" fillId="6" borderId="5" xfId="0" applyFont="1" applyFill="1" applyBorder="1" applyAlignment="1">
      <alignment vertical="center" wrapText="1"/>
    </xf>
    <xf numFmtId="3" fontId="85" fillId="6" borderId="5" xfId="0" applyNumberFormat="1" applyFont="1" applyFill="1" applyBorder="1" applyAlignment="1">
      <alignment horizontal="right" wrapText="1"/>
    </xf>
    <xf numFmtId="49" fontId="81" fillId="6" borderId="5" xfId="0" applyNumberFormat="1" applyFont="1" applyFill="1" applyBorder="1" applyAlignment="1">
      <alignment horizontal="center" vertical="center" wrapText="1"/>
    </xf>
    <xf numFmtId="0" fontId="81" fillId="6" borderId="5" xfId="0" applyFont="1" applyFill="1" applyBorder="1" applyAlignment="1">
      <alignment vertical="center" wrapText="1"/>
    </xf>
    <xf numFmtId="0" fontId="0" fillId="6" borderId="5" xfId="0" applyFill="1" applyBorder="1"/>
    <xf numFmtId="0" fontId="17" fillId="6" borderId="5" xfId="0" applyFont="1" applyFill="1" applyBorder="1" applyAlignment="1">
      <alignment vertical="center"/>
    </xf>
    <xf numFmtId="0" fontId="17" fillId="6" borderId="5" xfId="0" applyFont="1" applyFill="1" applyBorder="1" applyAlignment="1">
      <alignment horizontal="center" vertical="center"/>
    </xf>
    <xf numFmtId="0" fontId="0" fillId="6" borderId="5" xfId="0" applyFill="1" applyBorder="1" applyAlignment="1">
      <alignment horizontal="center" vertical="center" wrapText="1"/>
    </xf>
    <xf numFmtId="0" fontId="0" fillId="6" borderId="5" xfId="0" applyFill="1" applyBorder="1" applyAlignment="1">
      <alignment vertical="center" wrapText="1"/>
    </xf>
    <xf numFmtId="3" fontId="17" fillId="6" borderId="5" xfId="0" applyNumberFormat="1" applyFont="1" applyFill="1" applyBorder="1" applyAlignment="1">
      <alignment horizontal="right" wrapText="1"/>
    </xf>
    <xf numFmtId="3" fontId="17" fillId="6" borderId="5" xfId="0" applyNumberFormat="1" applyFont="1" applyFill="1" applyBorder="1" applyAlignment="1">
      <alignment horizontal="right"/>
    </xf>
    <xf numFmtId="0" fontId="0" fillId="6" borderId="5" xfId="0" applyFill="1" applyBorder="1" applyAlignment="1">
      <alignment horizontal="center" vertical="center"/>
    </xf>
    <xf numFmtId="0" fontId="58" fillId="6" borderId="5" xfId="0" applyFont="1" applyFill="1" applyBorder="1" applyAlignment="1">
      <alignment horizontal="left" vertical="center" wrapText="1" indent="2"/>
    </xf>
    <xf numFmtId="3" fontId="0" fillId="6" borderId="5" xfId="0" applyNumberFormat="1" applyFill="1" applyBorder="1" applyAlignment="1">
      <alignment horizontal="right"/>
    </xf>
    <xf numFmtId="3" fontId="0" fillId="6" borderId="5" xfId="0" applyNumberFormat="1" applyFill="1" applyBorder="1" applyAlignment="1">
      <alignment horizontal="right" wrapText="1"/>
    </xf>
    <xf numFmtId="3" fontId="58" fillId="7" borderId="5" xfId="0" applyNumberFormat="1" applyFont="1" applyFill="1" applyBorder="1" applyAlignment="1">
      <alignment horizontal="right" wrapText="1"/>
    </xf>
    <xf numFmtId="3" fontId="0" fillId="7" borderId="5" xfId="0" applyNumberFormat="1" applyFill="1" applyBorder="1" applyAlignment="1">
      <alignment horizontal="right" wrapText="1"/>
    </xf>
    <xf numFmtId="3" fontId="0" fillId="7" borderId="5" xfId="0" applyNumberFormat="1" applyFill="1" applyBorder="1" applyAlignment="1">
      <alignment horizontal="right"/>
    </xf>
    <xf numFmtId="0" fontId="0" fillId="7" borderId="5" xfId="0" applyFill="1" applyBorder="1" applyAlignment="1">
      <alignment vertical="center" wrapText="1"/>
    </xf>
    <xf numFmtId="3" fontId="17" fillId="7" borderId="5" xfId="0" applyNumberFormat="1" applyFont="1" applyFill="1" applyBorder="1" applyAlignment="1">
      <alignment horizontal="right" wrapText="1"/>
    </xf>
    <xf numFmtId="0" fontId="0" fillId="7" borderId="5" xfId="0" applyFill="1" applyBorder="1" applyAlignment="1">
      <alignment horizontal="center" vertical="center" wrapText="1"/>
    </xf>
    <xf numFmtId="0" fontId="60" fillId="6" borderId="5" xfId="0" applyFont="1" applyFill="1" applyBorder="1" applyAlignment="1">
      <alignment horizontal="left" vertical="center" wrapText="1" indent="2"/>
    </xf>
    <xf numFmtId="0" fontId="58" fillId="6" borderId="5" xfId="0" applyFont="1" applyFill="1" applyBorder="1" applyAlignment="1">
      <alignment horizontal="left" vertical="center" wrapText="1" indent="4"/>
    </xf>
    <xf numFmtId="3" fontId="17" fillId="6" borderId="5" xfId="0" quotePrefix="1" applyNumberFormat="1" applyFont="1" applyFill="1" applyBorder="1" applyAlignment="1">
      <alignment horizontal="right" wrapText="1"/>
    </xf>
    <xf numFmtId="3" fontId="0" fillId="6" borderId="5" xfId="0" applyNumberFormat="1" applyFill="1" applyBorder="1" applyAlignment="1">
      <alignment horizontal="center" wrapText="1"/>
    </xf>
    <xf numFmtId="3" fontId="5" fillId="6" borderId="5" xfId="0" applyNumberFormat="1" applyFont="1" applyFill="1" applyBorder="1" applyAlignment="1">
      <alignment horizontal="right" wrapText="1"/>
    </xf>
    <xf numFmtId="0" fontId="0" fillId="7" borderId="5" xfId="0" applyFill="1" applyBorder="1" applyAlignment="1">
      <alignment vertical="center"/>
    </xf>
    <xf numFmtId="10" fontId="17" fillId="6" borderId="5" xfId="2" applyNumberFormat="1" applyFont="1" applyFill="1" applyBorder="1" applyAlignment="1">
      <alignment vertical="center"/>
    </xf>
    <xf numFmtId="3" fontId="0" fillId="6" borderId="5" xfId="0" applyNumberFormat="1" applyFill="1" applyBorder="1" applyAlignment="1">
      <alignment vertical="center" wrapText="1"/>
    </xf>
    <xf numFmtId="0" fontId="67" fillId="6" borderId="5" xfId="0" applyFont="1" applyFill="1" applyBorder="1" applyAlignment="1">
      <alignment vertical="center" wrapText="1"/>
    </xf>
    <xf numFmtId="3" fontId="26" fillId="6" borderId="5" xfId="0" applyNumberFormat="1" applyFont="1" applyFill="1" applyBorder="1" applyAlignment="1">
      <alignment vertical="center" wrapText="1"/>
    </xf>
    <xf numFmtId="0" fontId="6" fillId="7" borderId="5" xfId="0" applyFont="1" applyFill="1" applyBorder="1" applyAlignment="1">
      <alignment vertical="center" wrapText="1"/>
    </xf>
    <xf numFmtId="3" fontId="0" fillId="7" borderId="5" xfId="0" applyNumberFormat="1" applyFill="1" applyBorder="1" applyAlignment="1">
      <alignment vertical="center" wrapText="1"/>
    </xf>
    <xf numFmtId="0" fontId="6" fillId="6" borderId="5" xfId="0" applyFont="1" applyFill="1" applyBorder="1" applyAlignment="1">
      <alignment horizontal="center" vertical="center"/>
    </xf>
    <xf numFmtId="0" fontId="6" fillId="6" borderId="5" xfId="0" applyFont="1" applyFill="1" applyBorder="1" applyAlignment="1">
      <alignment vertical="center"/>
    </xf>
    <xf numFmtId="3" fontId="6" fillId="6" borderId="5" xfId="0" applyNumberFormat="1" applyFont="1" applyFill="1" applyBorder="1" applyAlignment="1">
      <alignment vertical="center"/>
    </xf>
    <xf numFmtId="10" fontId="6" fillId="6" borderId="5" xfId="2" applyNumberFormat="1" applyFont="1" applyFill="1" applyBorder="1" applyAlignment="1">
      <alignment vertical="center"/>
    </xf>
    <xf numFmtId="0" fontId="18" fillId="6" borderId="5" xfId="0" applyFont="1" applyFill="1" applyBorder="1" applyAlignment="1">
      <alignment vertical="center" wrapText="1"/>
    </xf>
    <xf numFmtId="3" fontId="17" fillId="6" borderId="5" xfId="0" quotePrefix="1" applyNumberFormat="1" applyFont="1" applyFill="1" applyBorder="1" applyAlignment="1">
      <alignment wrapText="1"/>
    </xf>
    <xf numFmtId="0" fontId="6" fillId="6" borderId="5" xfId="0" applyFont="1" applyFill="1" applyBorder="1" applyAlignment="1">
      <alignment horizontal="left" vertical="center" wrapText="1" indent="1"/>
    </xf>
    <xf numFmtId="3" fontId="0" fillId="6" borderId="5" xfId="0" quotePrefix="1" applyNumberFormat="1" applyFill="1" applyBorder="1"/>
    <xf numFmtId="3" fontId="0" fillId="6" borderId="5" xfId="0" quotePrefix="1" applyNumberFormat="1" applyFill="1" applyBorder="1" applyAlignment="1">
      <alignment wrapText="1"/>
    </xf>
    <xf numFmtId="0" fontId="5" fillId="6" borderId="5" xfId="0" applyFont="1" applyFill="1" applyBorder="1" applyAlignment="1">
      <alignment horizontal="left" vertical="center" wrapText="1" indent="1"/>
    </xf>
    <xf numFmtId="3" fontId="5" fillId="6" borderId="5" xfId="0" quotePrefix="1" applyNumberFormat="1" applyFont="1" applyFill="1" applyBorder="1"/>
    <xf numFmtId="0" fontId="5" fillId="6" borderId="5" xfId="10" applyFont="1" applyFill="1" applyBorder="1" applyAlignment="1">
      <alignment vertical="center" wrapText="1"/>
    </xf>
    <xf numFmtId="0" fontId="112" fillId="6" borderId="5" xfId="0" applyFont="1" applyFill="1" applyBorder="1" applyAlignment="1">
      <alignment horizontal="center"/>
    </xf>
    <xf numFmtId="0" fontId="112" fillId="6" borderId="5" xfId="0" quotePrefix="1" applyFont="1" applyFill="1" applyBorder="1" applyAlignment="1">
      <alignment wrapText="1"/>
    </xf>
    <xf numFmtId="0" fontId="5" fillId="6" borderId="5" xfId="0" applyFont="1" applyFill="1" applyBorder="1" applyAlignment="1">
      <alignment horizontal="justify" vertical="top"/>
    </xf>
    <xf numFmtId="0" fontId="5" fillId="6" borderId="5" xfId="10" applyFont="1" applyFill="1" applyBorder="1" applyAlignment="1">
      <alignment horizontal="justify" vertical="top"/>
    </xf>
    <xf numFmtId="0" fontId="7" fillId="6" borderId="5" xfId="0" applyFont="1" applyFill="1" applyBorder="1" applyAlignment="1">
      <alignment horizontal="center"/>
    </xf>
    <xf numFmtId="0" fontId="5" fillId="6" borderId="5" xfId="0" quotePrefix="1" applyFont="1" applyFill="1" applyBorder="1" applyAlignment="1">
      <alignment wrapText="1"/>
    </xf>
    <xf numFmtId="0" fontId="5" fillId="6" borderId="5" xfId="0" applyFont="1" applyFill="1" applyBorder="1" applyAlignment="1">
      <alignment horizontal="justify" vertical="center"/>
    </xf>
    <xf numFmtId="0" fontId="5" fillId="6" borderId="5" xfId="0" applyFont="1" applyFill="1" applyBorder="1" applyAlignment="1">
      <alignment horizontal="justify" vertical="top" wrapText="1"/>
    </xf>
    <xf numFmtId="0" fontId="112" fillId="6" borderId="5" xfId="0" applyFont="1" applyFill="1" applyBorder="1" applyAlignment="1">
      <alignment horizontal="center" vertical="center"/>
    </xf>
    <xf numFmtId="0" fontId="112" fillId="6" borderId="5" xfId="0" applyFont="1" applyFill="1" applyBorder="1" applyAlignment="1">
      <alignment vertical="center"/>
    </xf>
    <xf numFmtId="3" fontId="112" fillId="6" borderId="5" xfId="0" quotePrefix="1" applyNumberFormat="1" applyFont="1" applyFill="1" applyBorder="1"/>
    <xf numFmtId="0" fontId="5" fillId="6" borderId="5" xfId="0" applyFont="1" applyFill="1" applyBorder="1"/>
    <xf numFmtId="10" fontId="5" fillId="6" borderId="5" xfId="2" quotePrefix="1" applyNumberFormat="1" applyFont="1" applyFill="1" applyBorder="1"/>
    <xf numFmtId="0" fontId="5" fillId="6" borderId="5" xfId="0" quotePrefix="1" applyFont="1" applyFill="1" applyBorder="1"/>
    <xf numFmtId="0" fontId="110" fillId="6" borderId="5" xfId="0" applyFont="1" applyFill="1" applyBorder="1" applyAlignment="1">
      <alignment horizontal="center" vertical="center" wrapText="1"/>
    </xf>
    <xf numFmtId="0" fontId="110" fillId="6" borderId="5" xfId="0" applyFont="1" applyFill="1" applyBorder="1" applyAlignment="1">
      <alignment vertical="center" wrapText="1"/>
    </xf>
    <xf numFmtId="3" fontId="68" fillId="6" borderId="5" xfId="0" quotePrefix="1" applyNumberFormat="1" applyFont="1" applyFill="1" applyBorder="1"/>
    <xf numFmtId="3" fontId="64" fillId="6" borderId="5" xfId="0" quotePrefix="1" applyNumberFormat="1" applyFont="1" applyFill="1" applyBorder="1" applyAlignment="1">
      <alignment wrapText="1"/>
    </xf>
    <xf numFmtId="3" fontId="125" fillId="6" borderId="5" xfId="0" quotePrefix="1" applyNumberFormat="1" applyFont="1" applyFill="1" applyBorder="1" applyAlignment="1">
      <alignment wrapText="1"/>
    </xf>
    <xf numFmtId="3" fontId="68" fillId="6" borderId="5" xfId="0" quotePrefix="1" applyNumberFormat="1" applyFont="1" applyFill="1" applyBorder="1" applyAlignment="1">
      <alignment wrapText="1"/>
    </xf>
    <xf numFmtId="3" fontId="64" fillId="6" borderId="5" xfId="0" applyNumberFormat="1" applyFont="1" applyFill="1" applyBorder="1"/>
    <xf numFmtId="3" fontId="64" fillId="6" borderId="5" xfId="0" quotePrefix="1" applyNumberFormat="1" applyFont="1" applyFill="1" applyBorder="1"/>
    <xf numFmtId="0" fontId="0" fillId="6" borderId="5" xfId="0" quotePrefix="1" applyFill="1" applyBorder="1" applyAlignment="1">
      <alignment horizontal="center" vertical="center"/>
    </xf>
    <xf numFmtId="0" fontId="5" fillId="6" borderId="5" xfId="3" applyFont="1" applyFill="1" applyBorder="1" applyAlignment="1">
      <alignment horizontal="left" vertical="center" wrapText="1" indent="1"/>
    </xf>
    <xf numFmtId="3" fontId="5" fillId="6" borderId="5" xfId="4" applyFont="1" applyFill="1" applyBorder="1" applyAlignment="1">
      <alignment horizontal="center" vertical="center"/>
      <protection locked="0"/>
    </xf>
    <xf numFmtId="0" fontId="64" fillId="6" borderId="5" xfId="0" quotePrefix="1" applyFont="1" applyFill="1" applyBorder="1" applyAlignment="1">
      <alignment horizontal="center"/>
    </xf>
    <xf numFmtId="0" fontId="69" fillId="6" borderId="5" xfId="3" applyFont="1" applyFill="1" applyBorder="1" applyAlignment="1">
      <alignment horizontal="left" vertical="center" wrapText="1" indent="1"/>
    </xf>
    <xf numFmtId="3" fontId="68" fillId="6" borderId="5" xfId="4" applyFont="1" applyFill="1" applyBorder="1" applyAlignment="1">
      <alignment horizontal="center" vertical="center"/>
      <protection locked="0"/>
    </xf>
    <xf numFmtId="0" fontId="64" fillId="6" borderId="5" xfId="0" applyFont="1" applyFill="1" applyBorder="1"/>
    <xf numFmtId="0" fontId="64" fillId="6" borderId="5" xfId="0" applyFont="1" applyFill="1" applyBorder="1" applyAlignment="1">
      <alignment horizontal="center"/>
    </xf>
    <xf numFmtId="0" fontId="68" fillId="6" borderId="5" xfId="3" applyFont="1" applyFill="1" applyBorder="1" applyAlignment="1">
      <alignment horizontal="right" vertical="center" wrapText="1"/>
    </xf>
    <xf numFmtId="3" fontId="68" fillId="6" borderId="5" xfId="4" applyFont="1" applyFill="1" applyBorder="1" applyAlignment="1">
      <alignment horizontal="right" vertical="center" wrapText="1"/>
      <protection locked="0"/>
    </xf>
    <xf numFmtId="3" fontId="68" fillId="6" borderId="5" xfId="4" quotePrefix="1" applyFont="1" applyFill="1" applyBorder="1" applyAlignment="1">
      <alignment horizontal="right" vertical="center" wrapText="1"/>
      <protection locked="0"/>
    </xf>
    <xf numFmtId="164" fontId="68" fillId="6" borderId="5" xfId="2" applyNumberFormat="1" applyFont="1" applyFill="1" applyBorder="1" applyAlignment="1" applyProtection="1">
      <alignment horizontal="right" vertical="center" wrapText="1"/>
      <protection locked="0"/>
    </xf>
    <xf numFmtId="3" fontId="68" fillId="6" borderId="5" xfId="4" applyFont="1" applyFill="1" applyBorder="1">
      <alignment horizontal="right" vertical="center"/>
      <protection locked="0"/>
    </xf>
    <xf numFmtId="164" fontId="68" fillId="6" borderId="5" xfId="2" applyNumberFormat="1" applyFont="1" applyFill="1" applyBorder="1" applyAlignment="1" applyProtection="1">
      <alignment horizontal="right" vertical="center"/>
      <protection locked="0"/>
    </xf>
    <xf numFmtId="0" fontId="70" fillId="6" borderId="5" xfId="0" quotePrefix="1" applyFont="1" applyFill="1" applyBorder="1" applyAlignment="1">
      <alignment horizontal="center" vertical="center"/>
    </xf>
    <xf numFmtId="0" fontId="69" fillId="6" borderId="5" xfId="3" applyFont="1" applyFill="1" applyBorder="1" applyAlignment="1">
      <alignment horizontal="right" vertical="center" wrapText="1" indent="3"/>
    </xf>
    <xf numFmtId="3" fontId="69" fillId="6" borderId="5" xfId="4" applyFont="1" applyFill="1" applyBorder="1" applyAlignment="1">
      <alignment horizontal="right" vertical="center" wrapText="1"/>
      <protection locked="0"/>
    </xf>
    <xf numFmtId="164" fontId="69" fillId="6" borderId="5" xfId="2" applyNumberFormat="1" applyFont="1" applyFill="1" applyBorder="1" applyAlignment="1" applyProtection="1">
      <alignment horizontal="right" vertical="center" wrapText="1"/>
      <protection locked="0"/>
    </xf>
    <xf numFmtId="164" fontId="109" fillId="6" borderId="5" xfId="2" applyNumberFormat="1" applyFont="1" applyFill="1" applyBorder="1" applyAlignment="1" applyProtection="1">
      <alignment horizontal="right" vertical="center"/>
      <protection locked="0"/>
    </xf>
    <xf numFmtId="0" fontId="67" fillId="3" borderId="5" xfId="0" applyFont="1" applyFill="1" applyBorder="1" applyAlignment="1">
      <alignment horizontal="center" vertical="center" wrapText="1"/>
    </xf>
    <xf numFmtId="0" fontId="67" fillId="3" borderId="5" xfId="0" applyFont="1" applyFill="1" applyBorder="1" applyAlignment="1">
      <alignment vertical="center"/>
    </xf>
    <xf numFmtId="0" fontId="67" fillId="3" borderId="5" xfId="0" applyFont="1" applyFill="1" applyBorder="1" applyAlignment="1">
      <alignment vertical="center" wrapText="1"/>
    </xf>
    <xf numFmtId="170" fontId="6" fillId="6" borderId="5" xfId="0" applyNumberFormat="1" applyFont="1" applyFill="1" applyBorder="1" applyAlignment="1">
      <alignment horizontal="left" vertical="center"/>
    </xf>
    <xf numFmtId="169" fontId="6" fillId="6" borderId="5" xfId="0" applyNumberFormat="1" applyFont="1" applyFill="1" applyBorder="1" applyAlignment="1">
      <alignment horizontal="left" vertical="center"/>
    </xf>
    <xf numFmtId="0" fontId="6" fillId="6" borderId="5" xfId="0" applyFont="1" applyFill="1" applyBorder="1" applyAlignment="1">
      <alignment horizontal="left" vertical="center"/>
    </xf>
    <xf numFmtId="14" fontId="6" fillId="6" borderId="5" xfId="0" applyNumberFormat="1" applyFont="1" applyFill="1" applyBorder="1" applyAlignment="1">
      <alignment horizontal="left" vertical="center"/>
    </xf>
    <xf numFmtId="0" fontId="6" fillId="6" borderId="5" xfId="0" applyFont="1" applyFill="1" applyBorder="1" applyAlignment="1">
      <alignment horizontal="left" vertical="center" wrapText="1"/>
    </xf>
    <xf numFmtId="0" fontId="5" fillId="6" borderId="5" xfId="0" applyFont="1" applyFill="1" applyBorder="1" applyAlignment="1">
      <alignment vertical="center"/>
    </xf>
    <xf numFmtId="0" fontId="75" fillId="6" borderId="5" xfId="11" applyFill="1" applyBorder="1" applyAlignment="1">
      <alignment vertical="center"/>
    </xf>
    <xf numFmtId="0" fontId="76" fillId="6" borderId="5" xfId="1" applyFont="1" applyFill="1" applyBorder="1" applyAlignment="1">
      <alignment vertical="center" wrapText="1"/>
    </xf>
    <xf numFmtId="0" fontId="8" fillId="6" borderId="5" xfId="1" applyFill="1" applyBorder="1"/>
    <xf numFmtId="0" fontId="8" fillId="6" borderId="5" xfId="1" applyFill="1" applyBorder="1" applyAlignment="1">
      <alignment vertical="center" wrapText="1"/>
    </xf>
    <xf numFmtId="0" fontId="18" fillId="3" borderId="5" xfId="0" applyFont="1" applyFill="1" applyBorder="1" applyAlignment="1">
      <alignment horizontal="center" vertical="center" wrapText="1"/>
    </xf>
    <xf numFmtId="0" fontId="0" fillId="6" borderId="5" xfId="0" applyFill="1" applyBorder="1" applyAlignment="1">
      <alignment vertical="center"/>
    </xf>
    <xf numFmtId="3" fontId="6" fillId="6" borderId="5" xfId="0" applyNumberFormat="1" applyFont="1" applyFill="1" applyBorder="1" applyAlignment="1">
      <alignment vertical="center" wrapText="1"/>
    </xf>
    <xf numFmtId="0" fontId="0" fillId="6" borderId="5" xfId="0" applyFill="1" applyBorder="1" applyAlignment="1">
      <alignment horizontal="right" vertical="center"/>
    </xf>
    <xf numFmtId="0" fontId="68" fillId="6" borderId="5" xfId="0" applyFont="1" applyFill="1" applyBorder="1" applyAlignment="1">
      <alignment horizontal="center" vertical="center"/>
    </xf>
    <xf numFmtId="0" fontId="68" fillId="6" borderId="5" xfId="0" applyFont="1" applyFill="1" applyBorder="1" applyAlignment="1">
      <alignment horizontal="justify" vertical="center"/>
    </xf>
    <xf numFmtId="3" fontId="68" fillId="6" borderId="5" xfId="0" applyNumberFormat="1" applyFont="1" applyFill="1" applyBorder="1" applyAlignment="1">
      <alignment vertical="center"/>
    </xf>
    <xf numFmtId="0" fontId="4" fillId="6" borderId="5" xfId="0" applyFont="1" applyFill="1" applyBorder="1" applyAlignment="1">
      <alignment horizontal="left" vertical="center" wrapText="1"/>
    </xf>
    <xf numFmtId="0" fontId="69" fillId="6" borderId="5" xfId="0" applyFont="1" applyFill="1" applyBorder="1" applyAlignment="1">
      <alignment horizontal="center" vertical="center"/>
    </xf>
    <xf numFmtId="0" fontId="69" fillId="6" borderId="5" xfId="0" applyFont="1" applyFill="1" applyBorder="1" applyAlignment="1">
      <alignment horizontal="justify" vertical="center"/>
    </xf>
    <xf numFmtId="3" fontId="69" fillId="6" borderId="5" xfId="0" applyNumberFormat="1" applyFont="1" applyFill="1" applyBorder="1"/>
    <xf numFmtId="0" fontId="15" fillId="6" borderId="5" xfId="0" applyFont="1" applyFill="1" applyBorder="1" applyAlignment="1">
      <alignment horizontal="left" wrapText="1"/>
    </xf>
    <xf numFmtId="0" fontId="68" fillId="6" borderId="5" xfId="0" applyFont="1" applyFill="1" applyBorder="1" applyAlignment="1">
      <alignment horizontal="justify" vertical="center" wrapText="1"/>
    </xf>
    <xf numFmtId="3" fontId="68" fillId="6" borderId="5" xfId="0" applyNumberFormat="1" applyFont="1" applyFill="1" applyBorder="1"/>
    <xf numFmtId="0" fontId="4" fillId="6" borderId="5" xfId="0" applyFont="1" applyFill="1" applyBorder="1" applyAlignment="1">
      <alignment vertical="center" wrapText="1"/>
    </xf>
    <xf numFmtId="0" fontId="4" fillId="6" borderId="5" xfId="0" applyFont="1" applyFill="1" applyBorder="1" applyAlignment="1">
      <alignment horizontal="left" wrapText="1"/>
    </xf>
    <xf numFmtId="0" fontId="69" fillId="6" borderId="5" xfId="0" applyFont="1" applyFill="1" applyBorder="1" applyAlignment="1">
      <alignment horizontal="justify" vertical="center" wrapText="1"/>
    </xf>
    <xf numFmtId="3" fontId="69" fillId="6" borderId="5" xfId="0" applyNumberFormat="1" applyFont="1" applyFill="1" applyBorder="1" applyAlignment="1">
      <alignment vertical="center"/>
    </xf>
    <xf numFmtId="0" fontId="4" fillId="6" borderId="5" xfId="0" applyFont="1" applyFill="1" applyBorder="1" applyAlignment="1">
      <alignment horizontal="center" vertical="center" wrapText="1"/>
    </xf>
    <xf numFmtId="3" fontId="69" fillId="6" borderId="5" xfId="0" applyNumberFormat="1" applyFont="1" applyFill="1" applyBorder="1" applyAlignment="1">
      <alignment horizontal="right"/>
    </xf>
    <xf numFmtId="0" fontId="68" fillId="7" borderId="5" xfId="0" applyFont="1" applyFill="1" applyBorder="1" applyAlignment="1">
      <alignment horizontal="center" vertical="center"/>
    </xf>
    <xf numFmtId="0" fontId="68" fillId="7" borderId="5" xfId="0" applyFont="1" applyFill="1" applyBorder="1" applyAlignment="1">
      <alignment horizontal="justify" vertical="center" wrapText="1"/>
    </xf>
    <xf numFmtId="3" fontId="68" fillId="7" borderId="5" xfId="0" applyNumberFormat="1" applyFont="1" applyFill="1" applyBorder="1" applyAlignment="1">
      <alignment vertical="center"/>
    </xf>
    <xf numFmtId="0" fontId="4" fillId="7" borderId="5" xfId="0" applyFont="1" applyFill="1" applyBorder="1" applyAlignment="1">
      <alignment vertical="center" wrapText="1"/>
    </xf>
    <xf numFmtId="0" fontId="65" fillId="6" borderId="5" xfId="0" applyFont="1" applyFill="1" applyBorder="1" applyAlignment="1">
      <alignment horizontal="left" vertical="center" wrapText="1"/>
    </xf>
    <xf numFmtId="164" fontId="68" fillId="6" borderId="5" xfId="0" applyNumberFormat="1" applyFont="1" applyFill="1" applyBorder="1" applyAlignment="1">
      <alignment vertical="center"/>
    </xf>
    <xf numFmtId="164" fontId="68" fillId="6" borderId="5" xfId="0" applyNumberFormat="1" applyFont="1" applyFill="1" applyBorder="1"/>
    <xf numFmtId="0" fontId="65" fillId="6" borderId="5" xfId="0" applyFont="1" applyFill="1" applyBorder="1" applyAlignment="1">
      <alignment horizontal="left" wrapText="1"/>
    </xf>
    <xf numFmtId="164" fontId="68" fillId="6" borderId="5" xfId="0" applyNumberFormat="1" applyFont="1" applyFill="1" applyBorder="1" applyAlignment="1">
      <alignment horizontal="right"/>
    </xf>
    <xf numFmtId="164" fontId="69" fillId="6" borderId="5" xfId="0" applyNumberFormat="1" applyFont="1" applyFill="1" applyBorder="1"/>
    <xf numFmtId="0" fontId="4" fillId="6" borderId="5" xfId="0" applyFont="1" applyFill="1" applyBorder="1" applyAlignment="1">
      <alignment vertical="center"/>
    </xf>
    <xf numFmtId="0" fontId="4" fillId="6" borderId="5" xfId="0" applyFont="1" applyFill="1" applyBorder="1" applyAlignment="1">
      <alignment horizontal="justify" vertical="center" wrapText="1"/>
    </xf>
    <xf numFmtId="0" fontId="4" fillId="6" borderId="5" xfId="0" applyFont="1" applyFill="1" applyBorder="1" applyAlignment="1">
      <alignment horizontal="justify" vertical="center"/>
    </xf>
    <xf numFmtId="0" fontId="58" fillId="6" borderId="5" xfId="0" applyFont="1" applyFill="1" applyBorder="1" applyAlignment="1">
      <alignment horizontal="left" vertical="center"/>
    </xf>
    <xf numFmtId="0" fontId="58" fillId="6" borderId="5" xfId="0" applyFont="1" applyFill="1" applyBorder="1" applyAlignment="1">
      <alignment horizontal="center" vertical="center"/>
    </xf>
    <xf numFmtId="0" fontId="58" fillId="6" borderId="5" xfId="0" applyFont="1" applyFill="1" applyBorder="1" applyAlignment="1">
      <alignment vertical="center"/>
    </xf>
    <xf numFmtId="0" fontId="60" fillId="6" borderId="5" xfId="0" applyFont="1" applyFill="1" applyBorder="1" applyAlignment="1">
      <alignment horizontal="left" vertical="center"/>
    </xf>
    <xf numFmtId="0" fontId="58" fillId="6" borderId="5" xfId="0" applyFont="1" applyFill="1" applyBorder="1" applyAlignment="1">
      <alignment horizontal="left" vertical="center" wrapText="1"/>
    </xf>
    <xf numFmtId="0" fontId="17" fillId="6" borderId="5" xfId="0" applyFont="1" applyFill="1" applyBorder="1" applyAlignment="1">
      <alignment horizontal="center" vertical="center" wrapText="1"/>
    </xf>
    <xf numFmtId="3" fontId="0" fillId="6" borderId="5" xfId="0" applyNumberFormat="1" applyFill="1" applyBorder="1" applyAlignment="1">
      <alignment horizontal="right" vertical="center" wrapText="1"/>
    </xf>
    <xf numFmtId="0" fontId="58" fillId="6" borderId="5" xfId="0" applyFont="1" applyFill="1" applyBorder="1" applyAlignment="1">
      <alignment vertical="center" wrapText="1"/>
    </xf>
    <xf numFmtId="3" fontId="62" fillId="6" borderId="5" xfId="0" applyNumberFormat="1" applyFont="1" applyFill="1" applyBorder="1" applyAlignment="1">
      <alignment vertical="center" wrapText="1"/>
    </xf>
    <xf numFmtId="168" fontId="16" fillId="6" borderId="5" xfId="0" applyNumberFormat="1" applyFont="1" applyFill="1" applyBorder="1" applyAlignment="1">
      <alignment vertical="center" wrapText="1"/>
    </xf>
    <xf numFmtId="0" fontId="0" fillId="3" borderId="5" xfId="0" applyFill="1" applyBorder="1" applyAlignment="1">
      <alignment horizontal="center" vertical="center"/>
    </xf>
    <xf numFmtId="0" fontId="0" fillId="3" borderId="5" xfId="0" applyFill="1" applyBorder="1" applyAlignment="1">
      <alignment vertical="center" wrapText="1"/>
    </xf>
    <xf numFmtId="0" fontId="22" fillId="3" borderId="5" xfId="0" applyFont="1" applyFill="1" applyBorder="1" applyAlignment="1">
      <alignment vertical="center" wrapText="1"/>
    </xf>
    <xf numFmtId="49" fontId="100" fillId="0" borderId="5" xfId="0" applyNumberFormat="1" applyFont="1" applyBorder="1" applyAlignment="1">
      <alignment horizontal="center" vertical="center"/>
    </xf>
    <xf numFmtId="3" fontId="108" fillId="0" borderId="5" xfId="0" applyNumberFormat="1" applyFont="1" applyBorder="1" applyAlignment="1">
      <alignment vertical="center" wrapText="1"/>
    </xf>
    <xf numFmtId="49" fontId="0" fillId="6" borderId="5" xfId="0" applyNumberFormat="1" applyFill="1" applyBorder="1" applyAlignment="1">
      <alignment horizontal="center" vertical="center"/>
    </xf>
    <xf numFmtId="3" fontId="6" fillId="6" borderId="5" xfId="0" applyNumberFormat="1" applyFont="1" applyFill="1" applyBorder="1" applyAlignment="1">
      <alignment horizontal="center" vertical="center" wrapText="1"/>
    </xf>
    <xf numFmtId="0" fontId="104" fillId="6" borderId="0" xfId="0" applyFont="1" applyFill="1"/>
    <xf numFmtId="0" fontId="7" fillId="3" borderId="5" xfId="0" applyFont="1" applyFill="1" applyBorder="1" applyAlignment="1">
      <alignment vertical="center" wrapText="1"/>
    </xf>
    <xf numFmtId="0" fontId="7" fillId="3" borderId="5" xfId="0" applyFont="1" applyFill="1" applyBorder="1" applyAlignment="1">
      <alignment vertical="center"/>
    </xf>
    <xf numFmtId="0" fontId="106" fillId="3" borderId="5" xfId="0" applyFont="1" applyFill="1" applyBorder="1" applyAlignment="1">
      <alignment vertical="center" wrapText="1"/>
    </xf>
    <xf numFmtId="0" fontId="18" fillId="3" borderId="5" xfId="0" applyFont="1" applyFill="1" applyBorder="1" applyAlignment="1">
      <alignment vertical="center"/>
    </xf>
    <xf numFmtId="0" fontId="6" fillId="6" borderId="5" xfId="0" applyFont="1" applyFill="1" applyBorder="1" applyAlignment="1">
      <alignment horizontal="center" wrapText="1"/>
    </xf>
    <xf numFmtId="0" fontId="6" fillId="6" borderId="5" xfId="0" applyFont="1" applyFill="1" applyBorder="1" applyAlignment="1">
      <alignment horizontal="justify" vertical="center" wrapText="1"/>
    </xf>
    <xf numFmtId="0" fontId="5" fillId="6" borderId="5" xfId="0" applyFont="1" applyFill="1" applyBorder="1" applyAlignment="1">
      <alignment horizontal="justify" vertical="center" wrapText="1"/>
    </xf>
    <xf numFmtId="3" fontId="5" fillId="6" borderId="5" xfId="0" applyNumberFormat="1" applyFont="1" applyFill="1" applyBorder="1" applyAlignment="1">
      <alignment vertical="center" wrapText="1"/>
    </xf>
    <xf numFmtId="0" fontId="5" fillId="7" borderId="5" xfId="0" applyFont="1" applyFill="1" applyBorder="1" applyAlignment="1">
      <alignment horizontal="center" vertical="center" wrapText="1"/>
    </xf>
    <xf numFmtId="0" fontId="5" fillId="7" borderId="5" xfId="0" applyFont="1" applyFill="1" applyBorder="1" applyAlignment="1">
      <alignment vertical="center" wrapText="1"/>
    </xf>
    <xf numFmtId="3" fontId="5" fillId="7" borderId="5" xfId="0" applyNumberFormat="1" applyFont="1" applyFill="1" applyBorder="1" applyAlignment="1">
      <alignment vertical="center" wrapText="1"/>
    </xf>
    <xf numFmtId="3" fontId="6" fillId="6" borderId="5" xfId="0" applyNumberFormat="1" applyFont="1" applyFill="1" applyBorder="1" applyAlignment="1">
      <alignment wrapText="1"/>
    </xf>
    <xf numFmtId="0" fontId="7" fillId="6" borderId="5" xfId="0" applyFont="1" applyFill="1" applyBorder="1" applyAlignment="1">
      <alignment vertical="center" wrapText="1"/>
    </xf>
    <xf numFmtId="3" fontId="7" fillId="6" borderId="5" xfId="0" applyNumberFormat="1" applyFont="1" applyFill="1" applyBorder="1" applyAlignment="1">
      <alignment vertical="center" wrapText="1"/>
    </xf>
    <xf numFmtId="3" fontId="5" fillId="7" borderId="6" xfId="0" applyNumberFormat="1" applyFont="1" applyFill="1" applyBorder="1" applyAlignment="1">
      <alignment vertical="center" wrapText="1"/>
    </xf>
    <xf numFmtId="3" fontId="5" fillId="7" borderId="7" xfId="0" applyNumberFormat="1" applyFont="1" applyFill="1" applyBorder="1" applyAlignment="1">
      <alignment vertical="center" wrapText="1"/>
    </xf>
    <xf numFmtId="3" fontId="5" fillId="7" borderId="0" xfId="0" applyNumberFormat="1" applyFont="1" applyFill="1" applyAlignment="1">
      <alignment vertical="center" wrapText="1"/>
    </xf>
    <xf numFmtId="0" fontId="102" fillId="10" borderId="0" xfId="0" applyFont="1" applyFill="1" applyAlignment="1">
      <alignment vertical="center"/>
    </xf>
    <xf numFmtId="0" fontId="102" fillId="10" borderId="0" xfId="0" applyFont="1" applyFill="1" applyAlignment="1">
      <alignment horizontal="center" wrapText="1"/>
    </xf>
    <xf numFmtId="0" fontId="7" fillId="6" borderId="5" xfId="0" applyFont="1" applyFill="1" applyBorder="1" applyAlignment="1">
      <alignment horizontal="left" vertical="center"/>
    </xf>
    <xf numFmtId="3" fontId="5" fillId="6" borderId="5" xfId="0" applyNumberFormat="1" applyFont="1" applyFill="1" applyBorder="1"/>
    <xf numFmtId="0" fontId="5" fillId="6" borderId="5" xfId="0" applyFont="1" applyFill="1" applyBorder="1" applyAlignment="1">
      <alignment horizontal="left" wrapText="1"/>
    </xf>
    <xf numFmtId="0" fontId="12" fillId="6" borderId="0" xfId="0" applyFont="1" applyFill="1" applyAlignment="1">
      <alignment horizontal="left"/>
    </xf>
    <xf numFmtId="0" fontId="10" fillId="6" borderId="0" xfId="0" applyFont="1" applyFill="1" applyAlignment="1">
      <alignment horizontal="left"/>
    </xf>
    <xf numFmtId="10" fontId="0" fillId="6" borderId="0" xfId="0" applyNumberFormat="1" applyFill="1"/>
    <xf numFmtId="9" fontId="102" fillId="10" borderId="0" xfId="2" applyFont="1" applyFill="1" applyBorder="1" applyAlignment="1">
      <alignment horizontal="center" vertical="center" wrapText="1"/>
    </xf>
    <xf numFmtId="0" fontId="12" fillId="6" borderId="0" xfId="0" applyFont="1" applyFill="1"/>
    <xf numFmtId="0" fontId="17" fillId="6" borderId="0" xfId="0" applyFont="1" applyFill="1" applyAlignment="1">
      <alignment horizontal="left"/>
    </xf>
    <xf numFmtId="4" fontId="0" fillId="6" borderId="0" xfId="0" applyNumberFormat="1" applyFill="1"/>
    <xf numFmtId="0" fontId="29" fillId="6" borderId="0" xfId="0" applyFont="1" applyFill="1" applyAlignment="1">
      <alignment vertical="center"/>
    </xf>
    <xf numFmtId="0" fontId="30" fillId="6" borderId="0" xfId="0" applyFont="1" applyFill="1" applyAlignment="1">
      <alignment vertical="center"/>
    </xf>
    <xf numFmtId="0" fontId="31" fillId="6" borderId="0" xfId="1" applyFont="1" applyFill="1" applyBorder="1" applyAlignment="1">
      <alignment vertical="center"/>
    </xf>
    <xf numFmtId="0" fontId="50" fillId="6" borderId="5" xfId="0" applyFont="1" applyFill="1" applyBorder="1" applyAlignment="1">
      <alignment wrapText="1"/>
    </xf>
    <xf numFmtId="0" fontId="18" fillId="6" borderId="5" xfId="0" applyFont="1" applyFill="1" applyBorder="1" applyAlignment="1">
      <alignment horizontal="justify" vertical="center" wrapText="1"/>
    </xf>
    <xf numFmtId="0" fontId="50" fillId="6" borderId="5" xfId="0" applyFont="1" applyFill="1" applyBorder="1" applyAlignment="1">
      <alignment horizontal="center" wrapText="1"/>
    </xf>
    <xf numFmtId="0" fontId="6" fillId="6" borderId="5" xfId="0" applyFont="1" applyFill="1" applyBorder="1" applyAlignment="1">
      <alignment horizontal="left" vertical="center" wrapText="1" indent="3"/>
    </xf>
    <xf numFmtId="166" fontId="6" fillId="6" borderId="5" xfId="0" applyNumberFormat="1" applyFont="1" applyFill="1" applyBorder="1" applyAlignment="1">
      <alignment horizontal="right" wrapText="1"/>
    </xf>
    <xf numFmtId="0" fontId="50" fillId="6" borderId="5" xfId="0" applyFont="1" applyFill="1" applyBorder="1" applyAlignment="1">
      <alignment horizontal="center" vertical="center" wrapText="1"/>
    </xf>
    <xf numFmtId="0" fontId="6" fillId="6" borderId="5" xfId="0" applyFont="1" applyFill="1" applyBorder="1" applyAlignment="1">
      <alignment horizontal="left" vertical="center" wrapText="1" indent="2"/>
    </xf>
    <xf numFmtId="0" fontId="102" fillId="10" borderId="0" xfId="0" applyFont="1" applyFill="1" applyAlignment="1">
      <alignment horizontal="right"/>
    </xf>
    <xf numFmtId="3" fontId="6" fillId="6" borderId="5" xfId="0" applyNumberFormat="1" applyFont="1" applyFill="1" applyBorder="1"/>
    <xf numFmtId="3" fontId="6" fillId="7" borderId="5" xfId="0" applyNumberFormat="1" applyFont="1" applyFill="1" applyBorder="1" applyAlignment="1">
      <alignment wrapText="1"/>
    </xf>
    <xf numFmtId="3" fontId="6" fillId="9" borderId="6" xfId="0" applyNumberFormat="1" applyFont="1" applyFill="1" applyBorder="1"/>
    <xf numFmtId="3" fontId="6" fillId="9" borderId="7" xfId="0" applyNumberFormat="1" applyFont="1" applyFill="1" applyBorder="1"/>
    <xf numFmtId="0" fontId="0" fillId="6" borderId="0" xfId="0" applyFill="1" applyAlignment="1">
      <alignment horizontal="left" vertical="center"/>
    </xf>
    <xf numFmtId="0" fontId="126" fillId="10" borderId="0" xfId="6" applyFont="1" applyFill="1" applyAlignment="1">
      <alignment horizontal="left" vertical="center" indent="1"/>
    </xf>
    <xf numFmtId="0" fontId="126" fillId="10" borderId="0" xfId="6" applyFont="1" applyFill="1" applyAlignment="1">
      <alignment horizontal="justify" vertical="center" wrapText="1"/>
    </xf>
    <xf numFmtId="0" fontId="126" fillId="10" borderId="0" xfId="6" applyFont="1" applyFill="1" applyAlignment="1">
      <alignment horizontal="center" vertical="center" wrapText="1"/>
    </xf>
    <xf numFmtId="0" fontId="127" fillId="10" borderId="0" xfId="6" applyFont="1" applyFill="1" applyAlignment="1">
      <alignment horizontal="justify" vertical="center" wrapText="1"/>
    </xf>
    <xf numFmtId="0" fontId="34" fillId="6" borderId="5" xfId="6" applyFont="1" applyFill="1" applyBorder="1" applyAlignment="1">
      <alignment horizontal="center" vertical="center"/>
    </xf>
    <xf numFmtId="0" fontId="37" fillId="6" borderId="5" xfId="6" applyFont="1" applyFill="1" applyBorder="1" applyAlignment="1">
      <alignment horizontal="justify" vertical="center" wrapText="1"/>
    </xf>
    <xf numFmtId="0" fontId="34" fillId="6" borderId="5" xfId="6" applyFont="1" applyFill="1" applyBorder="1" applyAlignment="1">
      <alignment horizontal="right" wrapText="1"/>
    </xf>
    <xf numFmtId="0" fontId="36" fillId="3" borderId="5" xfId="6" applyFont="1" applyFill="1" applyBorder="1" applyAlignment="1">
      <alignment vertical="center"/>
    </xf>
    <xf numFmtId="0" fontId="35" fillId="6" borderId="5" xfId="6" applyFont="1" applyFill="1" applyBorder="1" applyAlignment="1">
      <alignment horizontal="justify" vertical="center" wrapText="1"/>
    </xf>
    <xf numFmtId="0" fontId="98" fillId="7" borderId="5" xfId="6" applyFont="1" applyFill="1" applyBorder="1" applyAlignment="1">
      <alignment horizontal="justify" vertical="center" wrapText="1"/>
    </xf>
    <xf numFmtId="0" fontId="103" fillId="6" borderId="0" xfId="1" applyFont="1" applyFill="1" applyAlignment="1">
      <alignment horizontal="left" vertical="center"/>
    </xf>
    <xf numFmtId="0" fontId="50" fillId="6" borderId="0" xfId="0" applyFont="1" applyFill="1" applyAlignment="1">
      <alignment horizontal="left" vertical="center"/>
    </xf>
    <xf numFmtId="0" fontId="32" fillId="6" borderId="0" xfId="0" applyFont="1" applyFill="1" applyAlignment="1">
      <alignment horizontal="left" vertical="center"/>
    </xf>
    <xf numFmtId="0" fontId="50" fillId="6" borderId="0" xfId="6" applyFont="1" applyFill="1" applyAlignment="1">
      <alignment vertical="center" wrapText="1"/>
    </xf>
    <xf numFmtId="0" fontId="50" fillId="6" borderId="0" xfId="6" applyFont="1" applyFill="1"/>
    <xf numFmtId="0" fontId="17" fillId="6" borderId="0" xfId="6" applyFont="1" applyFill="1" applyAlignment="1">
      <alignment vertical="center" wrapText="1"/>
    </xf>
    <xf numFmtId="0" fontId="102" fillId="10" borderId="0" xfId="6" applyFont="1" applyFill="1" applyAlignment="1">
      <alignment horizontal="left" vertical="center" indent="1"/>
    </xf>
    <xf numFmtId="0" fontId="102" fillId="10" borderId="0" xfId="6" applyFont="1" applyFill="1" applyAlignment="1">
      <alignment horizontal="justify" vertical="center" wrapText="1"/>
    </xf>
    <xf numFmtId="0" fontId="102" fillId="10" borderId="0" xfId="6" applyFont="1" applyFill="1" applyAlignment="1">
      <alignment horizontal="center" vertical="center" wrapText="1"/>
    </xf>
    <xf numFmtId="0" fontId="17" fillId="6" borderId="5" xfId="6" applyFont="1" applyFill="1" applyBorder="1" applyAlignment="1">
      <alignment horizontal="left" vertical="center" indent="1"/>
    </xf>
    <xf numFmtId="0" fontId="18" fillId="6" borderId="5" xfId="6" applyFont="1" applyFill="1" applyBorder="1" applyAlignment="1">
      <alignment horizontal="justify" vertical="center" wrapText="1"/>
    </xf>
    <xf numFmtId="3" fontId="50" fillId="6" borderId="5" xfId="6" applyNumberFormat="1" applyFont="1" applyFill="1" applyBorder="1" applyAlignment="1">
      <alignment horizontal="right" wrapText="1"/>
    </xf>
    <xf numFmtId="0" fontId="7" fillId="6" borderId="5" xfId="6" applyFont="1" applyFill="1" applyBorder="1" applyAlignment="1">
      <alignment horizontal="left" vertical="center" indent="1"/>
    </xf>
    <xf numFmtId="0" fontId="7" fillId="6" borderId="5" xfId="6" applyFont="1" applyFill="1" applyBorder="1" applyAlignment="1">
      <alignment horizontal="justify" vertical="center" wrapText="1"/>
    </xf>
    <xf numFmtId="0" fontId="50" fillId="6" borderId="5" xfId="6" applyFont="1" applyFill="1" applyBorder="1" applyAlignment="1">
      <alignment horizontal="left" vertical="center" indent="1"/>
    </xf>
    <xf numFmtId="0" fontId="6" fillId="6" borderId="5" xfId="6" applyFont="1" applyFill="1" applyBorder="1" applyAlignment="1">
      <alignment horizontal="justify" vertical="center" wrapText="1"/>
    </xf>
    <xf numFmtId="0" fontId="5" fillId="6" borderId="5" xfId="6" applyFont="1" applyFill="1" applyBorder="1" applyAlignment="1">
      <alignment horizontal="justify" vertical="center" wrapText="1"/>
    </xf>
    <xf numFmtId="3" fontId="27" fillId="6" borderId="5" xfId="6" applyNumberFormat="1" applyFont="1" applyFill="1" applyBorder="1" applyAlignment="1">
      <alignment horizontal="right" wrapText="1"/>
    </xf>
    <xf numFmtId="0" fontId="102" fillId="10" borderId="0" xfId="6" applyFont="1" applyFill="1" applyAlignment="1">
      <alignment horizontal="right" vertical="center" wrapText="1"/>
    </xf>
    <xf numFmtId="0" fontId="50" fillId="6" borderId="5" xfId="6" applyFont="1" applyFill="1" applyBorder="1" applyAlignment="1">
      <alignment horizontal="center" vertical="center" wrapText="1"/>
    </xf>
    <xf numFmtId="3" fontId="5" fillId="6" borderId="5" xfId="6" applyNumberFormat="1" applyFont="1" applyFill="1" applyBorder="1" applyAlignment="1">
      <alignment horizontal="right" wrapText="1"/>
    </xf>
    <xf numFmtId="0" fontId="102" fillId="6" borderId="0" xfId="6" applyFont="1" applyFill="1"/>
    <xf numFmtId="0" fontId="114" fillId="10" borderId="0" xfId="6" applyFont="1" applyFill="1" applyAlignment="1">
      <alignment horizontal="justify" vertical="center" wrapText="1"/>
    </xf>
    <xf numFmtId="0" fontId="50" fillId="7" borderId="6" xfId="6" applyFont="1" applyFill="1" applyBorder="1" applyAlignment="1">
      <alignment horizontal="justify" vertical="center" wrapText="1"/>
    </xf>
    <xf numFmtId="0" fontId="50" fillId="7" borderId="7" xfId="6" applyFont="1" applyFill="1" applyBorder="1" applyAlignment="1">
      <alignment horizontal="justify" vertical="center" wrapText="1"/>
    </xf>
    <xf numFmtId="3" fontId="50" fillId="7" borderId="5" xfId="6" applyNumberFormat="1" applyFont="1" applyFill="1" applyBorder="1" applyAlignment="1">
      <alignment horizontal="right" wrapText="1"/>
    </xf>
    <xf numFmtId="0" fontId="50" fillId="7" borderId="0" xfId="6" applyFont="1" applyFill="1" applyAlignment="1">
      <alignment horizontal="justify" vertical="center" wrapText="1"/>
    </xf>
    <xf numFmtId="0" fontId="5" fillId="7" borderId="5" xfId="6" applyFont="1" applyFill="1" applyBorder="1" applyAlignment="1">
      <alignment horizontal="justify" vertical="center" wrapText="1"/>
    </xf>
    <xf numFmtId="0" fontId="60" fillId="7" borderId="5" xfId="6" applyFont="1" applyFill="1" applyBorder="1" applyAlignment="1">
      <alignment horizontal="justify" vertical="center" wrapText="1"/>
    </xf>
    <xf numFmtId="3" fontId="83" fillId="7" borderId="5" xfId="6" applyNumberFormat="1" applyFont="1" applyFill="1" applyBorder="1" applyAlignment="1">
      <alignment horizontal="right" wrapText="1"/>
    </xf>
    <xf numFmtId="0" fontId="5" fillId="7" borderId="0" xfId="13" applyFont="1" applyFill="1" applyAlignment="1">
      <alignment horizontal="center" vertical="center" wrapText="1"/>
    </xf>
    <xf numFmtId="0" fontId="99" fillId="7" borderId="0" xfId="13" applyFont="1" applyFill="1"/>
    <xf numFmtId="0" fontId="5" fillId="7" borderId="0" xfId="13" applyFont="1" applyFill="1"/>
    <xf numFmtId="0" fontId="102" fillId="10" borderId="0" xfId="13" applyFont="1" applyFill="1" applyAlignment="1">
      <alignment horizontal="center" vertical="center" wrapText="1"/>
    </xf>
    <xf numFmtId="49" fontId="102" fillId="10" borderId="0" xfId="13" applyNumberFormat="1" applyFont="1" applyFill="1" applyAlignment="1">
      <alignment horizontal="center" vertical="center" wrapText="1"/>
    </xf>
    <xf numFmtId="0" fontId="5" fillId="6" borderId="5" xfId="13" applyFont="1" applyFill="1" applyBorder="1" applyAlignment="1">
      <alignment horizontal="center" vertical="center" wrapText="1"/>
    </xf>
    <xf numFmtId="0" fontId="5" fillId="6" borderId="5" xfId="13" applyFont="1" applyFill="1" applyBorder="1" applyAlignment="1">
      <alignment horizontal="left" vertical="center" wrapText="1"/>
    </xf>
    <xf numFmtId="0" fontId="5" fillId="6" borderId="5" xfId="13" applyFont="1" applyFill="1" applyBorder="1" applyAlignment="1">
      <alignment vertical="center" wrapText="1"/>
    </xf>
    <xf numFmtId="0" fontId="5" fillId="6" borderId="5" xfId="13" quotePrefix="1" applyFont="1" applyFill="1" applyBorder="1" applyAlignment="1">
      <alignment horizontal="center" vertical="center" wrapText="1"/>
    </xf>
    <xf numFmtId="0" fontId="5" fillId="7" borderId="7" xfId="13" applyFont="1" applyFill="1" applyBorder="1" applyAlignment="1">
      <alignment horizontal="center" vertical="center" wrapText="1"/>
    </xf>
    <xf numFmtId="0" fontId="5" fillId="7" borderId="7" xfId="13" applyFont="1" applyFill="1" applyBorder="1"/>
    <xf numFmtId="0" fontId="103" fillId="6" borderId="0" xfId="1" applyFont="1" applyFill="1" applyBorder="1" applyAlignment="1">
      <alignment horizontal="left" vertical="center"/>
    </xf>
    <xf numFmtId="0" fontId="7" fillId="6" borderId="0" xfId="7" applyFont="1" applyFill="1" applyBorder="1" applyAlignment="1">
      <alignment vertical="center"/>
    </xf>
    <xf numFmtId="0" fontId="5" fillId="6" borderId="0" xfId="5" applyFont="1" applyFill="1">
      <alignment vertical="center"/>
    </xf>
    <xf numFmtId="0" fontId="7" fillId="6" borderId="0" xfId="8" applyFont="1" applyFill="1" applyBorder="1" applyAlignment="1">
      <alignment horizontal="center" vertical="center" wrapText="1"/>
    </xf>
    <xf numFmtId="0" fontId="5" fillId="6" borderId="0" xfId="3" applyFont="1" applyFill="1">
      <alignment vertical="center"/>
    </xf>
    <xf numFmtId="0" fontId="5" fillId="6" borderId="0" xfId="3" quotePrefix="1" applyFont="1" applyFill="1" applyAlignment="1">
      <alignment horizontal="center" vertical="center"/>
    </xf>
    <xf numFmtId="9" fontId="50" fillId="6" borderId="0" xfId="2" applyFont="1" applyFill="1" applyBorder="1"/>
    <xf numFmtId="0" fontId="7" fillId="6" borderId="0" xfId="9" applyFont="1" applyFill="1" applyBorder="1" applyAlignment="1">
      <alignment vertical="center"/>
    </xf>
    <xf numFmtId="0" fontId="7" fillId="6" borderId="0" xfId="7" applyFont="1" applyFill="1" applyBorder="1" applyAlignment="1">
      <alignment horizontal="left" vertical="center"/>
    </xf>
    <xf numFmtId="0" fontId="102" fillId="10" borderId="0" xfId="5" applyFont="1" applyFill="1">
      <alignment vertical="center"/>
    </xf>
    <xf numFmtId="0" fontId="106" fillId="10" borderId="0" xfId="7" applyFont="1" applyFill="1" applyBorder="1" applyAlignment="1">
      <alignment vertical="center"/>
    </xf>
    <xf numFmtId="0" fontId="106" fillId="10" borderId="0" xfId="3" applyFont="1" applyFill="1" applyAlignment="1">
      <alignment horizontal="center" vertical="center" wrapText="1"/>
    </xf>
    <xf numFmtId="0" fontId="106" fillId="10" borderId="0" xfId="8" applyFont="1" applyFill="1" applyBorder="1" applyAlignment="1">
      <alignment horizontal="center" vertical="center" wrapText="1"/>
    </xf>
    <xf numFmtId="0" fontId="102" fillId="10" borderId="0" xfId="3" applyFont="1" applyFill="1">
      <alignment vertical="center"/>
    </xf>
    <xf numFmtId="0" fontId="102" fillId="10" borderId="0" xfId="3" quotePrefix="1" applyFont="1" applyFill="1" applyAlignment="1">
      <alignment horizontal="center" vertical="center"/>
    </xf>
    <xf numFmtId="0" fontId="7" fillId="6" borderId="5" xfId="3" quotePrefix="1" applyFont="1" applyFill="1" applyBorder="1" applyAlignment="1">
      <alignment horizontal="center" vertical="center"/>
    </xf>
    <xf numFmtId="0" fontId="7" fillId="6" borderId="5" xfId="3" applyFont="1" applyFill="1" applyBorder="1" applyAlignment="1">
      <alignment horizontal="left" vertical="center" wrapText="1" indent="1"/>
    </xf>
    <xf numFmtId="0" fontId="5" fillId="6" borderId="5" xfId="3" quotePrefix="1" applyFont="1" applyFill="1" applyBorder="1" applyAlignment="1">
      <alignment horizontal="center" vertical="center"/>
    </xf>
    <xf numFmtId="0" fontId="5" fillId="6" borderId="5" xfId="3" applyFont="1" applyFill="1" applyBorder="1" applyAlignment="1">
      <alignment horizontal="left" vertical="center" wrapText="1" indent="2"/>
    </xf>
    <xf numFmtId="0" fontId="5" fillId="6" borderId="5" xfId="3" applyFont="1" applyFill="1" applyBorder="1" applyAlignment="1">
      <alignment horizontal="left" vertical="center" wrapText="1" indent="3"/>
    </xf>
    <xf numFmtId="3" fontId="5" fillId="7" borderId="5" xfId="4" applyFont="1" applyFill="1" applyBorder="1" applyAlignment="1">
      <alignment horizontal="center" vertical="center"/>
      <protection locked="0"/>
    </xf>
    <xf numFmtId="3" fontId="97" fillId="7" borderId="5" xfId="4" applyFont="1" applyFill="1" applyBorder="1" applyAlignment="1">
      <alignment horizontal="center" vertical="center"/>
      <protection locked="0"/>
    </xf>
    <xf numFmtId="0" fontId="7" fillId="6" borderId="0" xfId="7" applyFont="1" applyFill="1" applyBorder="1" applyAlignment="1">
      <alignment horizontal="left" vertical="center" indent="1"/>
    </xf>
    <xf numFmtId="0" fontId="5" fillId="6" borderId="0" xfId="5" applyFont="1" applyFill="1" applyAlignment="1">
      <alignment vertical="top" wrapText="1"/>
    </xf>
    <xf numFmtId="0" fontId="102" fillId="10" borderId="0" xfId="3" quotePrefix="1" applyFont="1" applyFill="1" applyAlignment="1">
      <alignment horizontal="right" vertical="center"/>
    </xf>
    <xf numFmtId="0" fontId="102" fillId="10" borderId="0" xfId="3" applyFont="1" applyFill="1" applyAlignment="1">
      <alignment horizontal="left" vertical="center" wrapText="1" indent="1"/>
    </xf>
    <xf numFmtId="0" fontId="102" fillId="10" borderId="0" xfId="5" applyFont="1" applyFill="1" applyAlignment="1">
      <alignment horizontal="left" vertical="center" wrapText="1" indent="1"/>
    </xf>
    <xf numFmtId="0" fontId="5" fillId="6" borderId="0" xfId="5" applyFont="1" applyFill="1" applyAlignment="1">
      <alignment vertical="center" wrapText="1"/>
    </xf>
    <xf numFmtId="0" fontId="129" fillId="6" borderId="0" xfId="5" applyFont="1" applyFill="1" applyAlignment="1">
      <alignment vertical="top"/>
    </xf>
    <xf numFmtId="0" fontId="50" fillId="6" borderId="0" xfId="0" applyFont="1" applyFill="1" applyAlignment="1">
      <alignment vertical="top"/>
    </xf>
    <xf numFmtId="0" fontId="106" fillId="10" borderId="0" xfId="7" applyFont="1" applyFill="1" applyBorder="1" applyAlignment="1">
      <alignment vertical="center" wrapText="1"/>
    </xf>
    <xf numFmtId="0" fontId="106" fillId="10" borderId="0" xfId="8" applyFont="1" applyFill="1" applyBorder="1" applyAlignment="1">
      <alignment horizontal="right" vertical="center" wrapText="1"/>
    </xf>
    <xf numFmtId="3" fontId="7" fillId="6" borderId="5" xfId="4" applyFont="1" applyFill="1" applyBorder="1">
      <alignment horizontal="right" vertical="center"/>
      <protection locked="0"/>
    </xf>
    <xf numFmtId="0" fontId="39" fillId="6" borderId="0" xfId="5" applyFont="1" applyFill="1" applyAlignment="1">
      <alignment vertical="top"/>
    </xf>
    <xf numFmtId="0" fontId="40" fillId="6" borderId="0" xfId="5" applyFont="1" applyFill="1" applyAlignment="1">
      <alignment vertical="top" wrapText="1"/>
    </xf>
    <xf numFmtId="0" fontId="40" fillId="6" borderId="0" xfId="5" applyFont="1" applyFill="1" applyAlignment="1">
      <alignment vertical="top"/>
    </xf>
    <xf numFmtId="0" fontId="40" fillId="6" borderId="0" xfId="7" applyFont="1" applyFill="1" applyBorder="1" applyAlignment="1">
      <alignment vertical="top"/>
    </xf>
    <xf numFmtId="0" fontId="39" fillId="6" borderId="0" xfId="5" applyFont="1" applyFill="1">
      <alignment vertical="center"/>
    </xf>
    <xf numFmtId="0" fontId="130" fillId="10" borderId="0" xfId="7" applyFont="1" applyFill="1" applyBorder="1" applyAlignment="1">
      <alignment vertical="top"/>
    </xf>
    <xf numFmtId="0" fontId="131" fillId="10" borderId="0" xfId="3" quotePrefix="1" applyFont="1" applyFill="1" applyAlignment="1">
      <alignment horizontal="center" vertical="top"/>
    </xf>
    <xf numFmtId="0" fontId="130" fillId="10" borderId="0" xfId="7" applyFont="1" applyFill="1" applyBorder="1" applyAlignment="1">
      <alignment horizontal="center" vertical="center" wrapText="1"/>
    </xf>
    <xf numFmtId="0" fontId="130" fillId="10" borderId="0" xfId="7" applyFont="1" applyFill="1" applyBorder="1" applyAlignment="1">
      <alignment vertical="center"/>
    </xf>
    <xf numFmtId="0" fontId="130" fillId="10" borderId="0" xfId="8" applyFont="1" applyFill="1" applyBorder="1" applyAlignment="1">
      <alignment horizontal="center" vertical="center" wrapText="1"/>
    </xf>
    <xf numFmtId="49" fontId="39" fillId="6" borderId="5" xfId="3" quotePrefix="1" applyNumberFormat="1" applyFont="1" applyFill="1" applyBorder="1" applyAlignment="1">
      <alignment horizontal="center"/>
    </xf>
    <xf numFmtId="0" fontId="39" fillId="6" borderId="5" xfId="3" applyFont="1" applyFill="1" applyBorder="1" applyAlignment="1">
      <alignment horizontal="left" wrapText="1" indent="1"/>
    </xf>
    <xf numFmtId="3" fontId="39" fillId="6" borderId="5" xfId="4" applyFont="1" applyFill="1" applyBorder="1" applyAlignment="1">
      <alignment horizontal="center"/>
      <protection locked="0"/>
    </xf>
    <xf numFmtId="3" fontId="39" fillId="6" borderId="5" xfId="4" applyFont="1" applyFill="1" applyBorder="1" applyAlignment="1">
      <alignment horizontal="center" vertical="center"/>
      <protection locked="0"/>
    </xf>
    <xf numFmtId="0" fontId="39" fillId="6" borderId="5" xfId="3" applyFont="1" applyFill="1" applyBorder="1" applyAlignment="1">
      <alignment horizontal="left" wrapText="1" indent="3"/>
    </xf>
    <xf numFmtId="167" fontId="39" fillId="6" borderId="5" xfId="4" applyNumberFormat="1" applyFont="1" applyFill="1" applyBorder="1" applyAlignment="1">
      <alignment horizontal="center"/>
      <protection locked="0"/>
    </xf>
    <xf numFmtId="3" fontId="39" fillId="7" borderId="5" xfId="4" applyFont="1" applyFill="1" applyBorder="1" applyAlignment="1">
      <alignment horizontal="center" vertical="center"/>
      <protection locked="0"/>
    </xf>
    <xf numFmtId="3" fontId="39" fillId="7" borderId="5" xfId="4" applyFont="1" applyFill="1" applyBorder="1" applyAlignment="1">
      <alignment horizontal="center" vertical="top"/>
      <protection locked="0"/>
    </xf>
    <xf numFmtId="0" fontId="42" fillId="6" borderId="0" xfId="0" applyFont="1" applyFill="1"/>
    <xf numFmtId="0" fontId="42" fillId="6" borderId="0" xfId="0" quotePrefix="1" applyFont="1" applyFill="1"/>
    <xf numFmtId="0" fontId="39" fillId="6" borderId="0" xfId="0" applyFont="1" applyFill="1"/>
    <xf numFmtId="0" fontId="131" fillId="10" borderId="0" xfId="0" applyFont="1" applyFill="1"/>
    <xf numFmtId="0" fontId="131" fillId="10" borderId="0" xfId="0" applyFont="1" applyFill="1" applyAlignment="1">
      <alignment horizontal="center" vertical="center" wrapText="1"/>
    </xf>
    <xf numFmtId="0" fontId="130" fillId="10" borderId="0" xfId="7" applyFont="1" applyFill="1" applyBorder="1" applyAlignment="1">
      <alignment horizontal="left"/>
    </xf>
    <xf numFmtId="0" fontId="130" fillId="10" borderId="0" xfId="0" applyFont="1" applyFill="1" applyAlignment="1">
      <alignment horizontal="right" vertical="center" wrapText="1"/>
    </xf>
    <xf numFmtId="0" fontId="42" fillId="6" borderId="5" xfId="0" applyFont="1" applyFill="1" applyBorder="1" applyAlignment="1">
      <alignment horizontal="center" vertical="center"/>
    </xf>
    <xf numFmtId="0" fontId="42" fillId="6" borderId="5" xfId="0" applyFont="1" applyFill="1" applyBorder="1" applyAlignment="1">
      <alignment horizontal="left" vertical="center" wrapText="1" indent="1"/>
    </xf>
    <xf numFmtId="3" fontId="49" fillId="6" borderId="5" xfId="0" applyNumberFormat="1" applyFont="1" applyFill="1" applyBorder="1" applyAlignment="1">
      <alignment horizontal="right" wrapText="1"/>
    </xf>
    <xf numFmtId="0" fontId="44" fillId="6" borderId="5" xfId="0" applyFont="1" applyFill="1" applyBorder="1" applyAlignment="1">
      <alignment horizontal="left" vertical="center" wrapText="1"/>
    </xf>
    <xf numFmtId="0" fontId="45" fillId="6" borderId="5" xfId="0" applyFont="1" applyFill="1" applyBorder="1" applyAlignment="1">
      <alignment horizontal="left" vertical="center" wrapText="1"/>
    </xf>
    <xf numFmtId="0" fontId="42" fillId="11" borderId="5" xfId="0" applyFont="1" applyFill="1" applyBorder="1" applyAlignment="1">
      <alignment horizontal="center" vertical="center"/>
    </xf>
    <xf numFmtId="0" fontId="39" fillId="6" borderId="5" xfId="0" applyFont="1" applyFill="1" applyBorder="1" applyAlignment="1">
      <alignment horizontal="left" vertical="center" wrapText="1" indent="1"/>
    </xf>
    <xf numFmtId="0" fontId="40" fillId="6" borderId="5"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39" fillId="6" borderId="5" xfId="0" applyFont="1" applyFill="1" applyBorder="1" applyAlignment="1">
      <alignment horizontal="center" vertical="center"/>
    </xf>
    <xf numFmtId="0" fontId="42" fillId="6" borderId="5" xfId="0" applyFont="1" applyFill="1" applyBorder="1" applyAlignment="1">
      <alignment horizontal="left" vertical="center" wrapText="1" indent="3"/>
    </xf>
    <xf numFmtId="0" fontId="40" fillId="6" borderId="5" xfId="0" applyFont="1" applyFill="1" applyBorder="1" applyAlignment="1">
      <alignment horizontal="center" vertical="center" wrapText="1"/>
    </xf>
    <xf numFmtId="0" fontId="39" fillId="6" borderId="5" xfId="0" applyFont="1" applyFill="1" applyBorder="1" applyAlignment="1">
      <alignment horizontal="left" vertical="center" wrapText="1" indent="3"/>
    </xf>
    <xf numFmtId="167" fontId="49" fillId="6" borderId="5" xfId="0" applyNumberFormat="1" applyFont="1" applyFill="1" applyBorder="1" applyAlignment="1">
      <alignment horizontal="right" wrapText="1"/>
    </xf>
    <xf numFmtId="0" fontId="40" fillId="7" borderId="5" xfId="0" applyFont="1" applyFill="1" applyBorder="1" applyAlignment="1">
      <alignment horizontal="left" vertical="center" wrapText="1"/>
    </xf>
    <xf numFmtId="0" fontId="44" fillId="7" borderId="5" xfId="0" applyFont="1" applyFill="1" applyBorder="1" applyAlignment="1">
      <alignment horizontal="left" vertical="center" wrapText="1"/>
    </xf>
    <xf numFmtId="0" fontId="40" fillId="7" borderId="5" xfId="0" applyFont="1" applyFill="1" applyBorder="1" applyAlignment="1">
      <alignment horizontal="center" vertical="center" wrapText="1"/>
    </xf>
    <xf numFmtId="0" fontId="42" fillId="8" borderId="5" xfId="0" applyFont="1" applyFill="1" applyBorder="1" applyAlignment="1">
      <alignment horizontal="center" vertical="center"/>
    </xf>
    <xf numFmtId="0" fontId="42" fillId="8" borderId="5" xfId="0" applyFont="1" applyFill="1" applyBorder="1" applyAlignment="1">
      <alignment horizontal="left" vertical="center" wrapText="1" indent="1"/>
    </xf>
    <xf numFmtId="0" fontId="44" fillId="8" borderId="5" xfId="0" applyFont="1" applyFill="1" applyBorder="1" applyAlignment="1">
      <alignment horizontal="left" vertical="center" wrapText="1"/>
    </xf>
    <xf numFmtId="0" fontId="40" fillId="8" borderId="5" xfId="0" applyFont="1" applyFill="1" applyBorder="1" applyAlignment="1">
      <alignment horizontal="left" vertical="center" wrapText="1"/>
    </xf>
    <xf numFmtId="0" fontId="40" fillId="8" borderId="5" xfId="0" applyFont="1" applyFill="1" applyBorder="1" applyAlignment="1">
      <alignment horizontal="center" vertical="center" wrapText="1"/>
    </xf>
    <xf numFmtId="0" fontId="46" fillId="6" borderId="0" xfId="9" applyFont="1" applyFill="1" applyBorder="1" applyAlignment="1"/>
    <xf numFmtId="0" fontId="39" fillId="6" borderId="0" xfId="3" applyFont="1" applyFill="1">
      <alignment vertical="center"/>
    </xf>
    <xf numFmtId="0" fontId="40" fillId="6" borderId="0" xfId="7" applyFont="1" applyFill="1" applyBorder="1" applyAlignment="1">
      <alignment horizontal="left" vertical="center"/>
    </xf>
    <xf numFmtId="0" fontId="131" fillId="10" borderId="0" xfId="3" quotePrefix="1" applyFont="1" applyFill="1" applyAlignment="1">
      <alignment horizontal="center" vertical="center"/>
    </xf>
    <xf numFmtId="0" fontId="39" fillId="6" borderId="5" xfId="3" quotePrefix="1" applyFont="1" applyFill="1" applyBorder="1" applyAlignment="1">
      <alignment horizontal="center" vertical="center"/>
    </xf>
    <xf numFmtId="0" fontId="39" fillId="6" borderId="5" xfId="3" applyFont="1" applyFill="1" applyBorder="1" applyAlignment="1">
      <alignment horizontal="left" vertical="center" wrapText="1" indent="1"/>
    </xf>
    <xf numFmtId="0" fontId="39" fillId="6" borderId="5" xfId="3" applyFont="1" applyFill="1" applyBorder="1" applyAlignment="1">
      <alignment horizontal="left" vertical="center" wrapText="1" indent="3"/>
    </xf>
    <xf numFmtId="3" fontId="6" fillId="6" borderId="5" xfId="0" applyNumberFormat="1" applyFont="1" applyFill="1" applyBorder="1" applyAlignment="1">
      <alignment horizontal="right" vertical="center" wrapText="1"/>
    </xf>
    <xf numFmtId="3" fontId="18" fillId="3" borderId="5" xfId="0" applyNumberFormat="1" applyFont="1" applyFill="1" applyBorder="1" applyAlignment="1">
      <alignment horizontal="right" vertical="center" wrapText="1"/>
    </xf>
    <xf numFmtId="0" fontId="18" fillId="3" borderId="5" xfId="0" applyFont="1" applyFill="1" applyBorder="1" applyAlignment="1">
      <alignment horizontal="right" vertical="center"/>
    </xf>
    <xf numFmtId="10" fontId="6" fillId="6" borderId="5" xfId="0" applyNumberFormat="1" applyFont="1" applyFill="1" applyBorder="1" applyAlignment="1">
      <alignment horizontal="right" vertical="center" wrapText="1"/>
    </xf>
    <xf numFmtId="0" fontId="6" fillId="7" borderId="5" xfId="0" applyFont="1" applyFill="1" applyBorder="1" applyAlignment="1">
      <alignment horizontal="right" vertical="center" wrapText="1"/>
    </xf>
    <xf numFmtId="0" fontId="6" fillId="6" borderId="5" xfId="0" applyFont="1" applyFill="1" applyBorder="1" applyAlignment="1">
      <alignment horizontal="right" vertical="center" wrapText="1"/>
    </xf>
    <xf numFmtId="0" fontId="7" fillId="3" borderId="5" xfId="0" applyFont="1" applyFill="1" applyBorder="1" applyAlignment="1">
      <alignment horizontal="right" vertical="center"/>
    </xf>
    <xf numFmtId="10" fontId="5" fillId="6" borderId="5" xfId="0" applyNumberFormat="1" applyFont="1" applyFill="1" applyBorder="1" applyAlignment="1">
      <alignment horizontal="right" vertical="center" wrapText="1"/>
    </xf>
    <xf numFmtId="0" fontId="5" fillId="6" borderId="5" xfId="0" applyFont="1" applyFill="1" applyBorder="1" applyAlignment="1">
      <alignment horizontal="right" vertical="center" wrapText="1"/>
    </xf>
    <xf numFmtId="9" fontId="5" fillId="6" borderId="5" xfId="0" applyNumberFormat="1" applyFont="1" applyFill="1" applyBorder="1" applyAlignment="1">
      <alignment horizontal="right" vertical="center" wrapText="1"/>
    </xf>
    <xf numFmtId="0" fontId="68" fillId="6" borderId="5" xfId="0" applyFont="1" applyFill="1" applyBorder="1" applyAlignment="1">
      <alignment horizontal="left" vertical="center" wrapText="1"/>
    </xf>
    <xf numFmtId="0" fontId="132" fillId="6" borderId="0" xfId="0" applyFont="1" applyFill="1"/>
    <xf numFmtId="0" fontId="5" fillId="6" borderId="9" xfId="0" applyFont="1" applyFill="1" applyBorder="1" applyAlignment="1">
      <alignment horizontal="center"/>
    </xf>
    <xf numFmtId="0" fontId="5" fillId="6" borderId="9" xfId="0" applyFont="1" applyFill="1" applyBorder="1"/>
    <xf numFmtId="3" fontId="5" fillId="6" borderId="9" xfId="0" applyNumberFormat="1" applyFont="1" applyFill="1" applyBorder="1"/>
    <xf numFmtId="0" fontId="5" fillId="6" borderId="9" xfId="0" applyFont="1" applyFill="1" applyBorder="1" applyAlignment="1">
      <alignment horizontal="left" indent="2"/>
    </xf>
    <xf numFmtId="0" fontId="5" fillId="7" borderId="9" xfId="0" applyFont="1" applyFill="1" applyBorder="1" applyAlignment="1">
      <alignment horizontal="left" indent="2"/>
    </xf>
    <xf numFmtId="3" fontId="5" fillId="7" borderId="9" xfId="0" applyNumberFormat="1" applyFont="1" applyFill="1" applyBorder="1"/>
    <xf numFmtId="0" fontId="5" fillId="6" borderId="9" xfId="0" applyFont="1" applyFill="1" applyBorder="1" applyAlignment="1">
      <alignment horizontal="left" wrapText="1" indent="2"/>
    </xf>
    <xf numFmtId="0" fontId="5" fillId="6" borderId="9" xfId="0" applyFont="1" applyFill="1" applyBorder="1" applyAlignment="1">
      <alignment horizontal="left" indent="4"/>
    </xf>
    <xf numFmtId="0" fontId="103" fillId="0" borderId="0" xfId="1" applyFont="1" applyFill="1"/>
    <xf numFmtId="0" fontId="106" fillId="10" borderId="0" xfId="0" applyFont="1" applyFill="1" applyAlignment="1">
      <alignment horizontal="right"/>
    </xf>
    <xf numFmtId="0" fontId="5" fillId="3" borderId="9" xfId="0" applyFont="1" applyFill="1" applyBorder="1" applyAlignment="1">
      <alignment horizontal="center"/>
    </xf>
    <xf numFmtId="0" fontId="5" fillId="6" borderId="9" xfId="0" applyFont="1" applyFill="1" applyBorder="1" applyAlignment="1">
      <alignment horizontal="left" vertical="center" wrapText="1"/>
    </xf>
    <xf numFmtId="0" fontId="5" fillId="6" borderId="9" xfId="0" applyFont="1" applyFill="1" applyBorder="1" applyAlignment="1">
      <alignment horizontal="left" vertical="center" wrapText="1" indent="2"/>
    </xf>
    <xf numFmtId="0" fontId="97" fillId="6" borderId="0" xfId="0" applyFont="1" applyFill="1"/>
    <xf numFmtId="0" fontId="5" fillId="6" borderId="0" xfId="0" applyFont="1" applyFill="1" applyAlignment="1">
      <alignment horizontal="left" wrapText="1"/>
    </xf>
    <xf numFmtId="0" fontId="97" fillId="6" borderId="0" xfId="0" applyFont="1" applyFill="1" applyAlignment="1">
      <alignment horizontal="left" wrapText="1"/>
    </xf>
    <xf numFmtId="0" fontId="102" fillId="10" borderId="0" xfId="0" applyFont="1" applyFill="1" applyAlignment="1">
      <alignment vertical="top" wrapText="1"/>
    </xf>
    <xf numFmtId="0" fontId="102" fillId="10" borderId="0" xfId="0" applyFont="1" applyFill="1" applyAlignment="1">
      <alignment horizontal="left" vertical="top" wrapText="1"/>
    </xf>
    <xf numFmtId="0" fontId="5" fillId="6" borderId="0" xfId="0" applyFont="1" applyFill="1" applyAlignment="1">
      <alignment horizontal="center" wrapText="1"/>
    </xf>
    <xf numFmtId="3" fontId="97" fillId="6" borderId="9" xfId="0" applyNumberFormat="1" applyFont="1" applyFill="1" applyBorder="1"/>
    <xf numFmtId="0" fontId="50" fillId="6" borderId="9" xfId="0" applyFont="1" applyFill="1" applyBorder="1" applyAlignment="1">
      <alignment horizontal="center"/>
    </xf>
    <xf numFmtId="0" fontId="5" fillId="6" borderId="9" xfId="0" applyFont="1" applyFill="1" applyBorder="1" applyAlignment="1">
      <alignment horizontal="left" wrapText="1"/>
    </xf>
    <xf numFmtId="0" fontId="5" fillId="6" borderId="9" xfId="0" applyFont="1" applyFill="1" applyBorder="1" applyAlignment="1">
      <alignment wrapText="1"/>
    </xf>
    <xf numFmtId="0" fontId="0" fillId="6" borderId="9" xfId="0" applyFill="1" applyBorder="1" applyAlignment="1">
      <alignment horizontal="center"/>
    </xf>
    <xf numFmtId="0" fontId="133" fillId="6" borderId="9" xfId="14" applyFont="1" applyFill="1" applyBorder="1" applyAlignment="1">
      <alignment wrapText="1"/>
    </xf>
    <xf numFmtId="0" fontId="0" fillId="6" borderId="9" xfId="0" applyFill="1" applyBorder="1"/>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130" fillId="10" borderId="0" xfId="14" applyFont="1" applyFill="1" applyAlignment="1">
      <alignment horizontal="left" vertical="center"/>
    </xf>
    <xf numFmtId="49" fontId="134" fillId="10" borderId="0" xfId="14" applyNumberFormat="1" applyFont="1" applyFill="1" applyAlignment="1">
      <alignment horizontal="center" vertical="center" wrapText="1"/>
    </xf>
    <xf numFmtId="49" fontId="130" fillId="10" borderId="0" xfId="14" applyNumberFormat="1" applyFont="1" applyFill="1" applyAlignment="1">
      <alignment horizontal="right" vertical="center" wrapText="1"/>
    </xf>
    <xf numFmtId="0" fontId="40" fillId="6" borderId="9" xfId="15" applyFont="1" applyFill="1" applyBorder="1" applyAlignment="1">
      <alignment horizontal="center" vertical="center" wrapText="1"/>
    </xf>
    <xf numFmtId="0" fontId="7" fillId="6" borderId="9" xfId="0" applyFont="1" applyFill="1" applyBorder="1"/>
    <xf numFmtId="3" fontId="135" fillId="7" borderId="9" xfId="14" applyNumberFormat="1" applyFont="1" applyFill="1" applyBorder="1" applyAlignment="1">
      <alignment wrapText="1"/>
    </xf>
    <xf numFmtId="0" fontId="69" fillId="6" borderId="9" xfId="14" applyFont="1" applyFill="1" applyBorder="1" applyAlignment="1">
      <alignment horizontal="right" wrapText="1"/>
    </xf>
    <xf numFmtId="0" fontId="7" fillId="6" borderId="9" xfId="0" applyFont="1" applyFill="1" applyBorder="1" applyAlignment="1">
      <alignment horizontal="left" indent="1"/>
    </xf>
    <xf numFmtId="3" fontId="135" fillId="6" borderId="9" xfId="14" applyNumberFormat="1" applyFont="1" applyFill="1" applyBorder="1" applyAlignment="1">
      <alignment wrapText="1"/>
    </xf>
    <xf numFmtId="0" fontId="136" fillId="7" borderId="10" xfId="14" applyFont="1" applyFill="1" applyBorder="1" applyAlignment="1">
      <alignment horizontal="center" wrapText="1"/>
    </xf>
    <xf numFmtId="3" fontId="135" fillId="7" borderId="10" xfId="14" applyNumberFormat="1" applyFont="1" applyFill="1" applyBorder="1" applyAlignment="1">
      <alignment wrapText="1"/>
    </xf>
    <xf numFmtId="0" fontId="136" fillId="7" borderId="0" xfId="14" applyFont="1" applyFill="1" applyAlignment="1">
      <alignment horizontal="center" wrapText="1"/>
    </xf>
    <xf numFmtId="3" fontId="135" fillId="7" borderId="11" xfId="14" applyNumberFormat="1" applyFont="1" applyFill="1" applyBorder="1" applyAlignment="1">
      <alignment wrapText="1"/>
    </xf>
    <xf numFmtId="0" fontId="136" fillId="7" borderId="11" xfId="14" applyFont="1" applyFill="1" applyBorder="1" applyAlignment="1">
      <alignment horizontal="center" wrapText="1"/>
    </xf>
    <xf numFmtId="0" fontId="137" fillId="6" borderId="0" xfId="0" applyFont="1" applyFill="1" applyAlignment="1">
      <alignment horizontal="left"/>
    </xf>
    <xf numFmtId="0" fontId="103" fillId="6" borderId="0" xfId="1" applyFont="1" applyFill="1" applyAlignment="1">
      <alignment horizontal="left"/>
    </xf>
    <xf numFmtId="0" fontId="139" fillId="6" borderId="0" xfId="0" applyFont="1" applyFill="1" applyAlignment="1">
      <alignment horizontal="left"/>
    </xf>
    <xf numFmtId="0" fontId="64" fillId="0" borderId="0" xfId="0" applyFont="1"/>
    <xf numFmtId="0" fontId="58" fillId="6" borderId="0" xfId="0" applyFont="1" applyFill="1" applyAlignment="1">
      <alignment horizontal="center" vertical="center"/>
    </xf>
    <xf numFmtId="0" fontId="58" fillId="6" borderId="0" xfId="0" applyFont="1" applyFill="1"/>
    <xf numFmtId="0" fontId="68" fillId="6" borderId="0" xfId="0" applyFont="1" applyFill="1"/>
    <xf numFmtId="0" fontId="68" fillId="6" borderId="0" xfId="0" applyFont="1" applyFill="1" applyAlignment="1">
      <alignment horizontal="center"/>
    </xf>
    <xf numFmtId="0" fontId="68" fillId="6" borderId="0" xfId="0" applyFont="1" applyFill="1" applyAlignment="1">
      <alignment vertical="center" wrapText="1"/>
    </xf>
    <xf numFmtId="0" fontId="68" fillId="6" borderId="0" xfId="0" applyFont="1" applyFill="1" applyAlignment="1">
      <alignment vertical="center"/>
    </xf>
    <xf numFmtId="0" fontId="125" fillId="6" borderId="0" xfId="0" applyFont="1" applyFill="1"/>
    <xf numFmtId="0" fontId="64" fillId="6" borderId="0" xfId="0" applyFont="1" applyFill="1" applyAlignment="1">
      <alignment horizontal="left" vertical="center"/>
    </xf>
    <xf numFmtId="0" fontId="68" fillId="6" borderId="0" xfId="0" applyFont="1" applyFill="1" applyAlignment="1">
      <alignment horizontal="center" vertical="center"/>
    </xf>
    <xf numFmtId="0" fontId="116" fillId="10" borderId="0" xfId="0" applyFont="1" applyFill="1" applyAlignment="1">
      <alignment vertical="center" wrapText="1"/>
    </xf>
    <xf numFmtId="0" fontId="107" fillId="10" borderId="0" xfId="0" applyFont="1" applyFill="1" applyAlignment="1">
      <alignment horizontal="center"/>
    </xf>
    <xf numFmtId="0" fontId="142" fillId="10" borderId="0" xfId="0" applyFont="1" applyFill="1" applyAlignment="1">
      <alignment vertical="center" wrapText="1"/>
    </xf>
    <xf numFmtId="0" fontId="68" fillId="10" borderId="0" xfId="0" applyFont="1" applyFill="1" applyAlignment="1">
      <alignment horizontal="center"/>
    </xf>
    <xf numFmtId="0" fontId="68" fillId="6" borderId="5" xfId="0" applyFont="1" applyFill="1" applyBorder="1" applyAlignment="1">
      <alignment horizontal="center"/>
    </xf>
    <xf numFmtId="0" fontId="69" fillId="6" borderId="5" xfId="0" applyFont="1" applyFill="1" applyBorder="1" applyAlignment="1">
      <alignment horizontal="left" vertical="center" wrapText="1"/>
    </xf>
    <xf numFmtId="0" fontId="68" fillId="6" borderId="5" xfId="0" applyFont="1" applyFill="1" applyBorder="1" applyAlignment="1">
      <alignment horizontal="center" vertical="center" wrapText="1"/>
    </xf>
    <xf numFmtId="0" fontId="92" fillId="6" borderId="5" xfId="0" applyFont="1" applyFill="1" applyBorder="1" applyAlignment="1">
      <alignment horizontal="center" vertical="center" wrapText="1"/>
    </xf>
    <xf numFmtId="0" fontId="68" fillId="6" borderId="5" xfId="0" applyFont="1" applyFill="1" applyBorder="1" applyAlignment="1">
      <alignment horizontal="left" vertical="center" indent="1"/>
    </xf>
    <xf numFmtId="0" fontId="68" fillId="6" borderId="5" xfId="0" applyFont="1" applyFill="1" applyBorder="1" applyAlignment="1">
      <alignment vertical="center"/>
    </xf>
    <xf numFmtId="0" fontId="68" fillId="6" borderId="5" xfId="0" applyFont="1" applyFill="1" applyBorder="1"/>
    <xf numFmtId="0" fontId="92" fillId="6" borderId="5" xfId="0" applyFont="1" applyFill="1" applyBorder="1" applyAlignment="1">
      <alignment horizontal="left" vertical="center" indent="3"/>
    </xf>
    <xf numFmtId="0" fontId="92" fillId="6" borderId="5" xfId="0" applyFont="1" applyFill="1" applyBorder="1" applyAlignment="1">
      <alignment horizontal="left" vertical="center" indent="2"/>
    </xf>
    <xf numFmtId="0" fontId="92" fillId="6" borderId="5" xfId="0" applyFont="1" applyFill="1" applyBorder="1" applyAlignment="1">
      <alignment horizontal="left" vertical="center" wrapText="1" indent="2"/>
    </xf>
    <xf numFmtId="0" fontId="92" fillId="6" borderId="5" xfId="0" applyFont="1" applyFill="1" applyBorder="1" applyAlignment="1">
      <alignment horizontal="left" vertical="center" wrapText="1" indent="3"/>
    </xf>
    <xf numFmtId="0" fontId="64" fillId="6" borderId="5" xfId="0" applyFont="1" applyFill="1" applyBorder="1" applyAlignment="1">
      <alignment horizontal="left" vertical="center" indent="1"/>
    </xf>
    <xf numFmtId="0" fontId="70" fillId="6" borderId="5" xfId="0" applyFont="1" applyFill="1" applyBorder="1" applyAlignment="1">
      <alignment horizontal="left" vertical="center" wrapText="1"/>
    </xf>
    <xf numFmtId="0" fontId="64" fillId="6" borderId="5" xfId="0" applyFont="1" applyFill="1" applyBorder="1" applyAlignment="1">
      <alignment horizontal="left" vertical="center" wrapText="1" indent="1"/>
    </xf>
    <xf numFmtId="0" fontId="64" fillId="6" borderId="5" xfId="0" applyFont="1" applyFill="1" applyBorder="1" applyAlignment="1">
      <alignment horizontal="left" vertical="center"/>
    </xf>
    <xf numFmtId="0" fontId="8" fillId="6" borderId="0" xfId="1" applyFill="1" applyBorder="1" applyAlignment="1">
      <alignment horizontal="left"/>
    </xf>
    <xf numFmtId="0" fontId="138" fillId="6" borderId="0" xfId="0" applyFont="1" applyFill="1" applyAlignment="1">
      <alignment horizontal="center" vertical="center" wrapText="1"/>
    </xf>
    <xf numFmtId="0" fontId="143" fillId="10" borderId="0" xfId="0" applyFont="1" applyFill="1" applyAlignment="1">
      <alignment horizontal="center" vertical="center" wrapText="1"/>
    </xf>
    <xf numFmtId="0" fontId="143" fillId="10" borderId="0" xfId="0" applyFont="1" applyFill="1" applyAlignment="1">
      <alignment vertical="center" wrapText="1"/>
    </xf>
    <xf numFmtId="0" fontId="107" fillId="10" borderId="0" xfId="0" applyFont="1" applyFill="1" applyAlignment="1">
      <alignment wrapText="1"/>
    </xf>
    <xf numFmtId="0" fontId="138" fillId="6" borderId="5" xfId="0" applyFont="1" applyFill="1" applyBorder="1" applyAlignment="1">
      <alignment horizontal="center" vertical="center" wrapText="1"/>
    </xf>
    <xf numFmtId="0" fontId="64" fillId="6" borderId="5" xfId="0" applyFont="1" applyFill="1" applyBorder="1" applyAlignment="1">
      <alignment horizontal="left" indent="1"/>
    </xf>
    <xf numFmtId="0" fontId="138" fillId="7" borderId="5" xfId="0" applyFont="1" applyFill="1" applyBorder="1" applyAlignment="1">
      <alignment horizontal="center" vertical="center" wrapText="1"/>
    </xf>
    <xf numFmtId="0" fontId="58" fillId="6" borderId="12" xfId="0" applyFont="1" applyFill="1" applyBorder="1"/>
    <xf numFmtId="0" fontId="58" fillId="6" borderId="12" xfId="0" applyFont="1" applyFill="1" applyBorder="1" applyAlignment="1">
      <alignment wrapText="1"/>
    </xf>
    <xf numFmtId="0" fontId="0" fillId="6" borderId="13" xfId="0" applyFill="1" applyBorder="1" applyAlignment="1">
      <alignment vertical="center" wrapText="1"/>
    </xf>
    <xf numFmtId="0" fontId="105" fillId="10" borderId="12" xfId="0" applyFont="1" applyFill="1" applyBorder="1"/>
    <xf numFmtId="0" fontId="105" fillId="10" borderId="12" xfId="0" applyFont="1" applyFill="1" applyBorder="1" applyAlignment="1">
      <alignment horizontal="center" vertical="center"/>
    </xf>
    <xf numFmtId="0" fontId="64" fillId="6" borderId="5" xfId="0" applyFont="1" applyFill="1" applyBorder="1" applyAlignment="1">
      <alignment vertical="center"/>
    </xf>
    <xf numFmtId="0" fontId="140" fillId="6" borderId="5" xfId="0" applyFont="1" applyFill="1" applyBorder="1" applyAlignment="1">
      <alignment vertical="center" wrapText="1"/>
    </xf>
    <xf numFmtId="0" fontId="141" fillId="6" borderId="5" xfId="0" applyFont="1" applyFill="1" applyBorder="1" applyAlignment="1">
      <alignment vertical="center" wrapText="1"/>
    </xf>
    <xf numFmtId="0" fontId="141" fillId="6" borderId="5" xfId="0" applyFont="1" applyFill="1" applyBorder="1" applyAlignment="1">
      <alignment horizontal="center" vertical="center" wrapText="1"/>
    </xf>
    <xf numFmtId="0" fontId="140" fillId="6" borderId="5" xfId="0" applyFont="1" applyFill="1" applyBorder="1" applyAlignment="1">
      <alignment horizontal="left" vertical="center" wrapText="1"/>
    </xf>
    <xf numFmtId="0" fontId="140" fillId="0" borderId="5" xfId="0" applyFont="1" applyBorder="1" applyAlignment="1">
      <alignment horizontal="left" vertical="center" wrapText="1"/>
    </xf>
    <xf numFmtId="0" fontId="141" fillId="0" borderId="5" xfId="0" applyFont="1" applyBorder="1" applyAlignment="1">
      <alignment vertical="center" wrapText="1"/>
    </xf>
    <xf numFmtId="0" fontId="13" fillId="6" borderId="5" xfId="0" applyFont="1" applyFill="1" applyBorder="1" applyAlignment="1">
      <alignment horizontal="center"/>
    </xf>
    <xf numFmtId="0" fontId="13" fillId="0" borderId="5" xfId="0" applyFont="1" applyBorder="1" applyAlignment="1">
      <alignment horizontal="center"/>
    </xf>
    <xf numFmtId="0" fontId="68" fillId="0" borderId="5" xfId="0" applyFont="1" applyBorder="1"/>
    <xf numFmtId="0" fontId="68" fillId="7" borderId="6" xfId="0" applyFont="1" applyFill="1" applyBorder="1" applyAlignment="1">
      <alignment horizontal="center" vertical="center" wrapText="1"/>
    </xf>
    <xf numFmtId="0" fontId="92" fillId="7" borderId="6" xfId="0" applyFont="1" applyFill="1" applyBorder="1" applyAlignment="1">
      <alignment horizontal="center" vertical="center" wrapText="1"/>
    </xf>
    <xf numFmtId="0" fontId="68" fillId="7" borderId="0" xfId="0" applyFont="1" applyFill="1"/>
    <xf numFmtId="0" fontId="68" fillId="7" borderId="7" xfId="0" applyFont="1" applyFill="1" applyBorder="1"/>
    <xf numFmtId="0" fontId="64" fillId="6" borderId="5" xfId="0" applyFont="1" applyFill="1" applyBorder="1" applyAlignment="1">
      <alignment horizontal="left" wrapText="1" indent="1"/>
    </xf>
    <xf numFmtId="0" fontId="140" fillId="6" borderId="5" xfId="0" applyFont="1" applyFill="1" applyBorder="1" applyAlignment="1">
      <alignment vertical="center"/>
    </xf>
    <xf numFmtId="0" fontId="140" fillId="6" borderId="5" xfId="0" applyFont="1" applyFill="1" applyBorder="1" applyAlignment="1">
      <alignment horizontal="right" vertical="center" wrapText="1"/>
    </xf>
    <xf numFmtId="0" fontId="141" fillId="6" borderId="5" xfId="0" applyFont="1" applyFill="1" applyBorder="1" applyAlignment="1">
      <alignment horizontal="right" vertical="center" wrapText="1"/>
    </xf>
    <xf numFmtId="0" fontId="64" fillId="6" borderId="5" xfId="0" applyFont="1" applyFill="1" applyBorder="1" applyAlignment="1">
      <alignment horizontal="right" vertical="center"/>
    </xf>
    <xf numFmtId="0" fontId="4" fillId="6" borderId="5" xfId="0" applyFont="1" applyFill="1" applyBorder="1" applyAlignment="1">
      <alignment horizontal="center" vertical="center"/>
    </xf>
    <xf numFmtId="3" fontId="17" fillId="6" borderId="5" xfId="0" applyNumberFormat="1" applyFont="1" applyFill="1" applyBorder="1"/>
    <xf numFmtId="0" fontId="17" fillId="3" borderId="5" xfId="0" applyFont="1" applyFill="1" applyBorder="1" applyAlignment="1">
      <alignment vertical="center"/>
    </xf>
    <xf numFmtId="0" fontId="145" fillId="6" borderId="0" xfId="1" applyFont="1" applyFill="1" applyAlignment="1">
      <alignment vertical="center"/>
    </xf>
    <xf numFmtId="0" fontId="7" fillId="6" borderId="5" xfId="0" quotePrefix="1" applyFont="1" applyFill="1" applyBorder="1" applyAlignment="1">
      <alignment wrapText="1"/>
    </xf>
    <xf numFmtId="0" fontId="146" fillId="10" borderId="0" xfId="0" applyFont="1" applyFill="1" applyAlignment="1">
      <alignment horizontal="right" vertical="center" wrapText="1"/>
    </xf>
    <xf numFmtId="0" fontId="103" fillId="6" borderId="0" xfId="1" applyFont="1" applyFill="1" applyBorder="1" applyAlignment="1">
      <alignment horizontal="left" vertical="center" indent="1"/>
    </xf>
    <xf numFmtId="3" fontId="39" fillId="6" borderId="5" xfId="4" applyFont="1" applyFill="1" applyBorder="1" applyAlignment="1">
      <alignment horizontal="center" vertical="center" wrapText="1"/>
      <protection locked="0"/>
    </xf>
    <xf numFmtId="0" fontId="100" fillId="6" borderId="5" xfId="0" applyFont="1" applyFill="1" applyBorder="1" applyAlignment="1">
      <alignment vertical="center" wrapText="1"/>
    </xf>
    <xf numFmtId="167" fontId="5" fillId="6" borderId="5" xfId="4" applyNumberFormat="1" applyFont="1" applyFill="1" applyBorder="1" applyAlignment="1">
      <alignment horizontal="center" vertical="center" wrapText="1"/>
      <protection locked="0"/>
    </xf>
    <xf numFmtId="0" fontId="102" fillId="10" borderId="0" xfId="0" applyFont="1" applyFill="1" applyAlignment="1">
      <alignment horizontal="left" vertical="center" wrapText="1"/>
    </xf>
    <xf numFmtId="3" fontId="5" fillId="6" borderId="5" xfId="0" applyNumberFormat="1" applyFont="1" applyFill="1" applyBorder="1" applyAlignment="1">
      <alignment horizontal="right" vertical="center" wrapText="1"/>
    </xf>
    <xf numFmtId="0" fontId="107" fillId="10" borderId="0" xfId="0" applyFont="1" applyFill="1" applyAlignment="1">
      <alignment vertical="center"/>
    </xf>
    <xf numFmtId="0" fontId="102" fillId="10" borderId="0" xfId="0" applyFont="1" applyFill="1" applyAlignment="1">
      <alignment horizontal="left" vertical="top"/>
    </xf>
    <xf numFmtId="0" fontId="130" fillId="10" borderId="0" xfId="7" applyFont="1" applyFill="1" applyBorder="1" applyAlignment="1">
      <alignment horizontal="left" vertical="center"/>
    </xf>
    <xf numFmtId="0" fontId="131" fillId="10" borderId="0" xfId="0" applyFont="1" applyFill="1" applyAlignment="1">
      <alignment vertical="center"/>
    </xf>
    <xf numFmtId="0" fontId="2" fillId="2" borderId="0" xfId="0" applyFont="1" applyFill="1" applyAlignment="1">
      <alignment horizontal="center" vertical="center"/>
    </xf>
    <xf numFmtId="0" fontId="102" fillId="10" borderId="0" xfId="0" applyFont="1" applyFill="1" applyAlignment="1">
      <alignment horizontal="left" vertical="center" wrapText="1"/>
    </xf>
    <xf numFmtId="0" fontId="102" fillId="10" borderId="0" xfId="0" applyFont="1" applyFill="1" applyAlignment="1">
      <alignment horizontal="center" vertical="center" wrapText="1"/>
    </xf>
    <xf numFmtId="0" fontId="54" fillId="6" borderId="0" xfId="0" applyFont="1" applyFill="1" applyAlignment="1">
      <alignment horizontal="justify" vertical="center" wrapText="1"/>
    </xf>
    <xf numFmtId="0" fontId="53" fillId="6" borderId="0" xfId="0" applyFont="1" applyFill="1" applyAlignment="1">
      <alignment horizontal="justify" vertical="center" wrapText="1"/>
    </xf>
    <xf numFmtId="0" fontId="51" fillId="6" borderId="0" xfId="0" applyFont="1" applyFill="1" applyAlignment="1">
      <alignment horizontal="justify" vertical="center" wrapText="1"/>
    </xf>
    <xf numFmtId="0" fontId="101" fillId="10" borderId="0" xfId="0" applyFont="1" applyFill="1" applyAlignment="1">
      <alignment horizontal="center" vertical="center" wrapText="1"/>
    </xf>
    <xf numFmtId="0" fontId="17" fillId="6" borderId="0" xfId="0" applyFont="1" applyFill="1" applyAlignment="1">
      <alignment horizontal="justify" vertical="center" wrapText="1"/>
    </xf>
    <xf numFmtId="0" fontId="0" fillId="6" borderId="0" xfId="0" applyFill="1" applyAlignment="1">
      <alignment horizontal="justify" vertical="center" wrapText="1"/>
    </xf>
    <xf numFmtId="0" fontId="52" fillId="6" borderId="0" xfId="0" applyFont="1" applyFill="1" applyAlignment="1">
      <alignment horizontal="justify" vertical="center" wrapText="1"/>
    </xf>
    <xf numFmtId="0" fontId="43" fillId="6" borderId="0" xfId="0" applyFont="1" applyFill="1" applyAlignment="1">
      <alignment horizontal="left" wrapText="1"/>
    </xf>
    <xf numFmtId="0" fontId="101" fillId="10" borderId="0" xfId="0" applyFont="1" applyFill="1" applyAlignment="1">
      <alignment horizontal="center" vertical="center"/>
    </xf>
    <xf numFmtId="0" fontId="69" fillId="3" borderId="5" xfId="0" applyFont="1" applyFill="1" applyBorder="1" applyAlignment="1">
      <alignment horizontal="center" vertical="center"/>
    </xf>
    <xf numFmtId="0" fontId="69" fillId="3" borderId="5" xfId="0" applyFont="1" applyFill="1" applyBorder="1" applyAlignment="1">
      <alignment horizontal="center" vertical="center" wrapText="1"/>
    </xf>
    <xf numFmtId="0" fontId="73" fillId="3" borderId="5" xfId="0" applyFont="1" applyFill="1" applyBorder="1" applyAlignment="1">
      <alignment horizontal="center" vertical="center"/>
    </xf>
    <xf numFmtId="0" fontId="6" fillId="6" borderId="0" xfId="0" applyFont="1" applyFill="1" applyAlignment="1">
      <alignment vertical="center" wrapText="1"/>
    </xf>
    <xf numFmtId="0" fontId="18" fillId="3" borderId="5" xfId="0" applyFont="1" applyFill="1" applyBorder="1" applyAlignment="1">
      <alignment horizontal="center" vertical="center" wrapText="1"/>
    </xf>
    <xf numFmtId="0" fontId="107" fillId="10" borderId="0" xfId="0" applyFont="1" applyFill="1" applyAlignment="1">
      <alignment horizontal="center" vertical="center" wrapText="1"/>
    </xf>
    <xf numFmtId="0" fontId="7" fillId="3" borderId="5" xfId="0" applyFont="1" applyFill="1" applyBorder="1" applyAlignment="1">
      <alignment horizontal="center"/>
    </xf>
    <xf numFmtId="0" fontId="111" fillId="10" borderId="0" xfId="0" applyFont="1" applyFill="1" applyAlignment="1">
      <alignment horizontal="center"/>
    </xf>
    <xf numFmtId="0" fontId="106" fillId="10" borderId="0" xfId="0" applyFont="1" applyFill="1" applyAlignment="1">
      <alignment horizontal="center"/>
    </xf>
    <xf numFmtId="0" fontId="102" fillId="10" borderId="0" xfId="0" applyFont="1" applyFill="1" applyAlignment="1">
      <alignment horizontal="center" vertical="center"/>
    </xf>
    <xf numFmtId="0" fontId="0" fillId="7" borderId="8" xfId="0" applyFill="1" applyBorder="1" applyAlignment="1">
      <alignment vertical="center" wrapText="1"/>
    </xf>
    <xf numFmtId="0" fontId="6" fillId="3" borderId="5" xfId="0" applyFont="1" applyFill="1" applyBorder="1" applyAlignment="1">
      <alignment vertical="center" wrapText="1"/>
    </xf>
    <xf numFmtId="0" fontId="6" fillId="3" borderId="5" xfId="0" applyFont="1" applyFill="1" applyBorder="1" applyAlignment="1">
      <alignment horizontal="left" vertical="center" wrapText="1"/>
    </xf>
    <xf numFmtId="0" fontId="0" fillId="3" borderId="5" xfId="0" applyFill="1" applyBorder="1" applyAlignment="1">
      <alignment horizontal="left"/>
    </xf>
    <xf numFmtId="0" fontId="105" fillId="10" borderId="0" xfId="0" applyFont="1" applyFill="1" applyAlignment="1">
      <alignment vertical="center"/>
    </xf>
    <xf numFmtId="0" fontId="105" fillId="10" borderId="0" xfId="0" applyFont="1" applyFill="1" applyAlignment="1">
      <alignment vertical="center" wrapText="1"/>
    </xf>
    <xf numFmtId="0" fontId="17" fillId="6" borderId="5" xfId="0" applyFont="1" applyFill="1" applyBorder="1" applyAlignment="1">
      <alignment horizontal="left" vertical="center"/>
    </xf>
    <xf numFmtId="0" fontId="0" fillId="6" borderId="5" xfId="0" applyFill="1" applyBorder="1" applyAlignment="1">
      <alignment horizontal="center" vertical="center" wrapText="1"/>
    </xf>
    <xf numFmtId="3" fontId="0" fillId="6" borderId="5" xfId="0" applyNumberFormat="1" applyFill="1" applyBorder="1" applyAlignment="1">
      <alignment horizontal="center" wrapText="1"/>
    </xf>
    <xf numFmtId="0" fontId="115" fillId="10" borderId="0" xfId="0" applyFont="1" applyFill="1" applyAlignment="1">
      <alignment horizontal="center" vertical="center" wrapText="1"/>
    </xf>
    <xf numFmtId="0" fontId="102" fillId="10" borderId="0" xfId="0" applyFont="1" applyFill="1" applyAlignment="1">
      <alignment horizontal="center"/>
    </xf>
    <xf numFmtId="0" fontId="118" fillId="10" borderId="0" xfId="0" applyFont="1" applyFill="1" applyAlignment="1">
      <alignment horizontal="center" vertical="center" wrapText="1"/>
    </xf>
    <xf numFmtId="0" fontId="118" fillId="10" borderId="0" xfId="0" applyFont="1" applyFill="1" applyAlignment="1">
      <alignment horizontal="left" vertical="center" wrapText="1"/>
    </xf>
    <xf numFmtId="0" fontId="107" fillId="10" borderId="0" xfId="0" applyFont="1" applyFill="1" applyAlignment="1">
      <alignment horizontal="left" vertical="center" wrapText="1"/>
    </xf>
    <xf numFmtId="0" fontId="117" fillId="10" borderId="0" xfId="0" applyFont="1" applyFill="1" applyAlignment="1">
      <alignment horizontal="left" vertical="center" wrapText="1"/>
    </xf>
    <xf numFmtId="0" fontId="117" fillId="10" borderId="0" xfId="0" applyFont="1" applyFill="1" applyAlignment="1">
      <alignment horizontal="center" vertical="center" wrapText="1"/>
    </xf>
    <xf numFmtId="0" fontId="117" fillId="10" borderId="0" xfId="0" applyFont="1" applyFill="1" applyAlignment="1">
      <alignment horizontal="left" vertical="top" wrapText="1"/>
    </xf>
    <xf numFmtId="0" fontId="107" fillId="10" borderId="0" xfId="0" applyFont="1" applyFill="1" applyAlignment="1">
      <alignment vertical="center" wrapText="1"/>
    </xf>
    <xf numFmtId="0" fontId="117" fillId="10" borderId="0" xfId="0" applyFont="1" applyFill="1" applyAlignment="1">
      <alignment vertical="center" wrapText="1"/>
    </xf>
    <xf numFmtId="0" fontId="78" fillId="6" borderId="0" xfId="0" applyFont="1" applyFill="1"/>
    <xf numFmtId="0" fontId="104" fillId="10" borderId="0" xfId="0" applyFont="1" applyFill="1" applyAlignment="1">
      <alignment horizontal="left" vertical="center" wrapText="1"/>
    </xf>
    <xf numFmtId="0" fontId="104" fillId="10" borderId="0" xfId="0" applyFont="1" applyFill="1" applyAlignment="1">
      <alignment horizontal="center" vertical="center" wrapText="1"/>
    </xf>
    <xf numFmtId="0" fontId="104" fillId="10" borderId="0" xfId="0" applyFont="1" applyFill="1" applyAlignment="1">
      <alignment vertical="center" wrapText="1"/>
    </xf>
    <xf numFmtId="0" fontId="114" fillId="10" borderId="0" xfId="0" applyFont="1" applyFill="1"/>
    <xf numFmtId="0" fontId="86" fillId="6" borderId="5" xfId="0" applyFont="1" applyFill="1" applyBorder="1" applyAlignment="1">
      <alignment horizontal="left" vertical="center" wrapText="1" indent="2"/>
    </xf>
    <xf numFmtId="0" fontId="87" fillId="6" borderId="5" xfId="0" applyFont="1" applyFill="1" applyBorder="1" applyAlignment="1">
      <alignment vertical="center" wrapText="1"/>
    </xf>
    <xf numFmtId="0" fontId="64" fillId="6" borderId="5" xfId="0" applyFont="1" applyFill="1" applyBorder="1" applyAlignment="1">
      <alignment vertical="center" wrapText="1"/>
    </xf>
    <xf numFmtId="0" fontId="122" fillId="10" borderId="0" xfId="0" applyFont="1" applyFill="1" applyAlignment="1">
      <alignment horizontal="right" vertical="center" wrapText="1"/>
    </xf>
    <xf numFmtId="0" fontId="106" fillId="10" borderId="0" xfId="0" applyFont="1" applyFill="1" applyAlignment="1">
      <alignment horizontal="left" vertical="center" wrapText="1"/>
    </xf>
    <xf numFmtId="0" fontId="106" fillId="10" borderId="0" xfId="0" applyFont="1" applyFill="1" applyAlignment="1">
      <alignment horizontal="center" vertical="center" wrapText="1"/>
    </xf>
    <xf numFmtId="0" fontId="116" fillId="10" borderId="0" xfId="0" applyFont="1" applyFill="1" applyAlignment="1">
      <alignment horizontal="center" vertical="center" wrapText="1"/>
    </xf>
    <xf numFmtId="9" fontId="116" fillId="10" borderId="0" xfId="0" applyNumberFormat="1" applyFont="1" applyFill="1" applyAlignment="1">
      <alignment horizontal="center" vertical="center" wrapText="1"/>
    </xf>
    <xf numFmtId="0" fontId="124" fillId="10" borderId="0" xfId="0" applyFont="1" applyFill="1" applyAlignment="1">
      <alignment horizontal="left" vertical="center" wrapText="1"/>
    </xf>
    <xf numFmtId="0" fontId="124" fillId="10" borderId="0" xfId="0" applyFont="1" applyFill="1" applyAlignment="1">
      <alignment horizontal="left" vertical="center"/>
    </xf>
    <xf numFmtId="0" fontId="124" fillId="10" borderId="0" xfId="0" applyFont="1" applyFill="1" applyAlignment="1">
      <alignment horizontal="center" vertical="center" wrapText="1"/>
    </xf>
    <xf numFmtId="0" fontId="124" fillId="10" borderId="0" xfId="0" applyFont="1" applyFill="1" applyAlignment="1">
      <alignment vertical="center" wrapText="1"/>
    </xf>
    <xf numFmtId="0" fontId="103" fillId="6" borderId="0" xfId="1" applyFont="1" applyFill="1" applyBorder="1" applyAlignment="1">
      <alignment horizontal="left"/>
    </xf>
    <xf numFmtId="0" fontId="5" fillId="6" borderId="5" xfId="0" applyFont="1" applyFill="1" applyBorder="1" applyAlignment="1">
      <alignment horizontal="left"/>
    </xf>
    <xf numFmtId="0" fontId="102" fillId="10" borderId="0" xfId="0" applyFont="1" applyFill="1" applyAlignment="1">
      <alignment horizontal="center" wrapText="1"/>
    </xf>
    <xf numFmtId="0" fontId="7" fillId="6" borderId="5" xfId="0" applyFont="1" applyFill="1" applyBorder="1" applyAlignment="1">
      <alignment horizontal="left"/>
    </xf>
    <xf numFmtId="0" fontId="5" fillId="6" borderId="5" xfId="0" applyFont="1" applyFill="1" applyBorder="1" applyAlignment="1">
      <alignment horizontal="left" indent="1"/>
    </xf>
    <xf numFmtId="0" fontId="36" fillId="3" borderId="5" xfId="6" applyFont="1" applyFill="1" applyBorder="1" applyAlignment="1">
      <alignment horizontal="justify" vertical="center"/>
    </xf>
    <xf numFmtId="0" fontId="36" fillId="3" borderId="5" xfId="6" applyFont="1" applyFill="1" applyBorder="1" applyAlignment="1">
      <alignment vertical="center"/>
    </xf>
    <xf numFmtId="0" fontId="128" fillId="10" borderId="7" xfId="6" applyFont="1" applyFill="1" applyBorder="1" applyAlignment="1">
      <alignment horizontal="left" vertical="center" wrapText="1"/>
    </xf>
    <xf numFmtId="0" fontId="50" fillId="6" borderId="0" xfId="6" applyFont="1" applyFill="1" applyAlignment="1">
      <alignment vertical="center" wrapText="1"/>
    </xf>
    <xf numFmtId="0" fontId="102" fillId="10" borderId="0" xfId="13" applyFont="1" applyFill="1" applyAlignment="1">
      <alignment horizontal="left" vertical="center" wrapText="1"/>
    </xf>
    <xf numFmtId="0" fontId="102" fillId="10" borderId="0" xfId="13" applyFont="1" applyFill="1" applyAlignment="1">
      <alignment horizontal="center" vertical="center" wrapText="1"/>
    </xf>
    <xf numFmtId="0" fontId="102" fillId="10" borderId="0" xfId="0" applyFont="1" applyFill="1" applyAlignment="1">
      <alignment horizontal="left" vertical="top"/>
    </xf>
    <xf numFmtId="0" fontId="5" fillId="6" borderId="9" xfId="0" applyFont="1" applyFill="1" applyBorder="1" applyAlignment="1">
      <alignment horizontal="center" vertical="center" wrapText="1"/>
    </xf>
    <xf numFmtId="0" fontId="5" fillId="3" borderId="9" xfId="0" applyFont="1" applyFill="1" applyBorder="1" applyAlignment="1">
      <alignment horizontal="left" vertical="center" wrapText="1"/>
    </xf>
    <xf numFmtId="0" fontId="5" fillId="6" borderId="0" xfId="0" applyFont="1" applyFill="1" applyAlignment="1">
      <alignment horizontal="left"/>
    </xf>
    <xf numFmtId="0" fontId="130" fillId="10" borderId="0" xfId="14" applyFont="1" applyFill="1" applyAlignment="1">
      <alignment horizontal="center" vertical="center"/>
    </xf>
    <xf numFmtId="0" fontId="106" fillId="10" borderId="0" xfId="3" applyFont="1" applyFill="1" applyAlignment="1">
      <alignment horizontal="center" vertical="center" wrapText="1"/>
    </xf>
    <xf numFmtId="0" fontId="143" fillId="10" borderId="0" xfId="0" applyFont="1" applyFill="1" applyAlignment="1">
      <alignment horizontal="center" vertical="center" wrapText="1"/>
    </xf>
    <xf numFmtId="0" fontId="143" fillId="10" borderId="0" xfId="0" applyFont="1" applyFill="1" applyAlignment="1">
      <alignment horizontal="left" vertical="center" wrapText="1"/>
    </xf>
    <xf numFmtId="0" fontId="5" fillId="6" borderId="0" xfId="0" applyFont="1" applyFill="1" applyAlignment="1">
      <alignment horizontal="left" wrapText="1"/>
    </xf>
    <xf numFmtId="0" fontId="0" fillId="0" borderId="12" xfId="0" applyBorder="1" applyAlignment="1">
      <alignment horizontal="center" vertical="center" wrapText="1"/>
    </xf>
    <xf numFmtId="0" fontId="144" fillId="0" borderId="12" xfId="0" applyFont="1" applyBorder="1" applyAlignment="1">
      <alignment horizontal="center" vertical="center" wrapText="1"/>
    </xf>
    <xf numFmtId="0" fontId="102" fillId="10" borderId="12" xfId="0" applyFont="1" applyFill="1" applyBorder="1" applyAlignment="1">
      <alignment horizontal="center"/>
    </xf>
    <xf numFmtId="0" fontId="102" fillId="10" borderId="12" xfId="0" applyFont="1" applyFill="1" applyBorder="1" applyAlignment="1">
      <alignment horizontal="center" vertical="center" wrapText="1"/>
    </xf>
    <xf numFmtId="0" fontId="0" fillId="6" borderId="12" xfId="0" applyFill="1" applyBorder="1" applyAlignment="1">
      <alignment horizontal="center" vertical="center" wrapText="1"/>
    </xf>
    <xf numFmtId="0" fontId="0" fillId="6" borderId="14" xfId="0" applyFill="1" applyBorder="1" applyAlignment="1">
      <alignment horizontal="center" vertical="center" wrapText="1"/>
    </xf>
    <xf numFmtId="0" fontId="0" fillId="6" borderId="0" xfId="0" applyFill="1" applyAlignment="1">
      <alignment horizontal="left" wrapText="1"/>
    </xf>
    <xf numFmtId="0" fontId="64" fillId="6" borderId="0" xfId="0" applyFont="1" applyFill="1" applyAlignment="1">
      <alignment horizontal="left" wrapText="1"/>
    </xf>
    <xf numFmtId="0" fontId="107" fillId="10" borderId="0" xfId="0" applyFont="1" applyFill="1" applyAlignment="1">
      <alignment horizontal="center" vertical="center"/>
    </xf>
    <xf numFmtId="0" fontId="107" fillId="10" borderId="0" xfId="0" applyFont="1" applyFill="1" applyAlignment="1">
      <alignment horizontal="center" wrapText="1"/>
    </xf>
    <xf numFmtId="0" fontId="130" fillId="10" borderId="0" xfId="7" applyFont="1" applyFill="1" applyBorder="1" applyAlignment="1">
      <alignment horizontal="center" vertical="center" wrapText="1"/>
    </xf>
    <xf numFmtId="0" fontId="40" fillId="3" borderId="5" xfId="0" applyFont="1" applyFill="1" applyBorder="1" applyAlignment="1">
      <alignment horizontal="left" vertical="center" wrapText="1"/>
    </xf>
    <xf numFmtId="0" fontId="40" fillId="3" borderId="5" xfId="0" applyFont="1" applyFill="1" applyBorder="1" applyAlignment="1">
      <alignment horizontal="left" vertical="center" wrapText="1" indent="1"/>
    </xf>
    <xf numFmtId="0" fontId="40" fillId="6" borderId="5" xfId="0" applyFont="1" applyFill="1" applyBorder="1" applyAlignment="1">
      <alignment horizontal="left" vertical="center" wrapText="1" indent="1"/>
    </xf>
    <xf numFmtId="0" fontId="131" fillId="10" borderId="0" xfId="3" applyFont="1" applyFill="1" applyAlignment="1">
      <alignment horizontal="center" vertical="center"/>
    </xf>
    <xf numFmtId="0" fontId="130" fillId="10" borderId="0" xfId="8" applyFont="1" applyFill="1" applyBorder="1" applyAlignment="1">
      <alignment horizontal="center" vertical="center" wrapText="1"/>
    </xf>
  </cellXfs>
  <cellStyles count="16">
    <cellStyle name="=C:\WINNT35\SYSTEM32\COMMAND.COM" xfId="3" xr:uid="{4033EBFD-F1BF-4B75-92A0-7358142C3750}"/>
    <cellStyle name="Heading 1 2" xfId="9" xr:uid="{4B680990-4EF1-409B-AB42-31B759578420}"/>
    <cellStyle name="Heading 2 2" xfId="7" xr:uid="{CC997610-BF0B-4C9B-A70B-AFF388E81A08}"/>
    <cellStyle name="HeadingTable" xfId="8" xr:uid="{5679C605-8AFF-42DC-ADDA-A08531D25987}"/>
    <cellStyle name="Hyperlink" xfId="1" builtinId="8"/>
    <cellStyle name="Hyperlink 2" xfId="11" xr:uid="{5AA74EA7-0D99-42CD-A2EB-F3B922561918}"/>
    <cellStyle name="Normal" xfId="0" builtinId="0"/>
    <cellStyle name="Normal 12 2" xfId="12" xr:uid="{A9C4E561-2BF2-43EF-911A-04D8FC931D0A}"/>
    <cellStyle name="Normal 2" xfId="5" xr:uid="{4F4684A0-2C16-42C6-9D50-144666E46008}"/>
    <cellStyle name="Normal 2 2" xfId="10" xr:uid="{FD5E9589-A277-4A0E-B9F7-659CC9CBC548}"/>
    <cellStyle name="Normal 2 3" xfId="6" xr:uid="{7D7C4A7F-DC32-43B2-B54F-3B5BD4BF3610}"/>
    <cellStyle name="Normal 4" xfId="14" xr:uid="{88A786E9-874A-4EB7-BA3F-C1DB21585683}"/>
    <cellStyle name="Normal_20 OPR" xfId="13" xr:uid="{979DD722-C1B3-4B35-B6AB-4BB2C5E2EF5B}"/>
    <cellStyle name="optionalExposure" xfId="4" xr:uid="{0342079C-A1D4-49C8-803D-F6C10C97C258}"/>
    <cellStyle name="Percent" xfId="2" builtinId="5"/>
    <cellStyle name="Standard 3" xfId="15" xr:uid="{5D9F9B2D-67D2-465D-A0A5-2EC5F80C59A4}"/>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575783"/>
      <color rgb="FF9595B9"/>
      <color rgb="FF111C89"/>
      <color rgb="FFF3F3F7"/>
      <color rgb="FFE1E1EB"/>
      <color rgb="FFFEB8B8"/>
      <color rgb="FFDFDFE9"/>
      <color rgb="FFA20078"/>
      <color rgb="FFEEFA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s://live.euronext.com/en/product/bonds-detail/32806/overview" TargetMode="External"/><Relationship Id="rId2" Type="http://schemas.openxmlformats.org/officeDocument/2006/relationships/hyperlink" Target="https://live.euronext.com/en/product/bonds-detail/32806/overview" TargetMode="External"/><Relationship Id="rId1" Type="http://schemas.openxmlformats.org/officeDocument/2006/relationships/hyperlink" Target="https://live.euronext.com/en/product/bonds-detail/32806/overview" TargetMode="External"/><Relationship Id="rId6" Type="http://schemas.openxmlformats.org/officeDocument/2006/relationships/hyperlink" Target="https://nasdaqbaltic.com/statistics/lt/instrument/LT0000409013/company?date=2026-02-23" TargetMode="External"/><Relationship Id="rId5" Type="http://schemas.openxmlformats.org/officeDocument/2006/relationships/hyperlink" Target="https://nasdaqbaltic.com/statistics/lt/instrument/LT0000407751/company?date=2024-02-02" TargetMode="External"/><Relationship Id="rId4" Type="http://schemas.openxmlformats.org/officeDocument/2006/relationships/hyperlink" Target="https://nasdaqbaltic.com/statistics/lt/instrument/LT0000102253/company?date=2026-02-2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8B7C-51D0-40FD-9CE8-D377DDF290C2}">
  <sheetPr>
    <tabColor rgb="FF002060"/>
  </sheetPr>
  <dimension ref="A2:C79"/>
  <sheetViews>
    <sheetView tabSelected="1" zoomScaleNormal="100" workbookViewId="0">
      <selection activeCell="E2" sqref="E2"/>
    </sheetView>
  </sheetViews>
  <sheetFormatPr defaultRowHeight="16.8" x14ac:dyDescent="0.4"/>
  <cols>
    <col min="1" max="1" width="14.77734375" style="7" customWidth="1"/>
    <col min="2" max="2" width="33.5546875" style="1" customWidth="1"/>
    <col min="3" max="3" width="99.88671875" style="1" customWidth="1"/>
    <col min="4" max="16384" width="8.88671875" style="1"/>
  </cols>
  <sheetData>
    <row r="2" spans="1:3" x14ac:dyDescent="0.4">
      <c r="A2" s="8" t="s">
        <v>798</v>
      </c>
      <c r="B2" s="706" t="s">
        <v>799</v>
      </c>
      <c r="C2" s="706"/>
    </row>
    <row r="3" spans="1:3" x14ac:dyDescent="0.4">
      <c r="A3" s="6">
        <v>1</v>
      </c>
      <c r="B3" s="3" t="s">
        <v>701</v>
      </c>
      <c r="C3" s="2"/>
    </row>
    <row r="4" spans="1:3" x14ac:dyDescent="0.4">
      <c r="B4" s="9" t="s">
        <v>703</v>
      </c>
      <c r="C4" s="4" t="s">
        <v>704</v>
      </c>
    </row>
    <row r="5" spans="1:3" x14ac:dyDescent="0.4">
      <c r="B5" s="9" t="s">
        <v>790</v>
      </c>
      <c r="C5" s="4" t="s">
        <v>791</v>
      </c>
    </row>
    <row r="6" spans="1:3" x14ac:dyDescent="0.4">
      <c r="B6" s="9" t="s">
        <v>797</v>
      </c>
      <c r="C6" s="4" t="s">
        <v>796</v>
      </c>
    </row>
    <row r="7" spans="1:3" x14ac:dyDescent="0.4">
      <c r="A7" s="6">
        <v>3</v>
      </c>
      <c r="B7" s="2" t="s">
        <v>800</v>
      </c>
      <c r="C7" s="2"/>
    </row>
    <row r="8" spans="1:3" ht="35.4" customHeight="1" x14ac:dyDescent="0.4">
      <c r="B8" s="10" t="s">
        <v>802</v>
      </c>
      <c r="C8" s="4" t="s">
        <v>801</v>
      </c>
    </row>
    <row r="9" spans="1:3" x14ac:dyDescent="0.4">
      <c r="B9" s="10" t="s">
        <v>837</v>
      </c>
      <c r="C9" s="4" t="s">
        <v>838</v>
      </c>
    </row>
    <row r="10" spans="1:3" x14ac:dyDescent="0.4">
      <c r="B10" s="10" t="s">
        <v>869</v>
      </c>
      <c r="C10" s="4" t="s">
        <v>868</v>
      </c>
    </row>
    <row r="11" spans="1:3" x14ac:dyDescent="0.4">
      <c r="A11" s="6">
        <f>A7+1</f>
        <v>4</v>
      </c>
      <c r="B11" s="2" t="s">
        <v>870</v>
      </c>
      <c r="C11" s="2"/>
    </row>
    <row r="12" spans="1:3" x14ac:dyDescent="0.4">
      <c r="B12" s="10" t="s">
        <v>872</v>
      </c>
      <c r="C12" s="4" t="s">
        <v>871</v>
      </c>
    </row>
    <row r="13" spans="1:3" x14ac:dyDescent="0.4">
      <c r="B13" s="10" t="s">
        <v>1016</v>
      </c>
      <c r="C13" s="4" t="s">
        <v>1017</v>
      </c>
    </row>
    <row r="14" spans="1:3" x14ac:dyDescent="0.4">
      <c r="B14" s="10" t="s">
        <v>1015</v>
      </c>
      <c r="C14" s="4" t="s">
        <v>1014</v>
      </c>
    </row>
    <row r="15" spans="1:3" x14ac:dyDescent="0.4">
      <c r="A15" s="6">
        <f>A11+1</f>
        <v>5</v>
      </c>
      <c r="B15" s="2" t="s">
        <v>1119</v>
      </c>
      <c r="C15" s="2"/>
    </row>
    <row r="16" spans="1:3" x14ac:dyDescent="0.4">
      <c r="B16" s="10" t="s">
        <v>1120</v>
      </c>
      <c r="C16" s="4" t="s">
        <v>1121</v>
      </c>
    </row>
    <row r="17" spans="1:3" x14ac:dyDescent="0.4">
      <c r="B17" s="10" t="s">
        <v>1122</v>
      </c>
      <c r="C17" s="4" t="s">
        <v>1123</v>
      </c>
    </row>
    <row r="18" spans="1:3" x14ac:dyDescent="0.4">
      <c r="A18" s="6">
        <f>A15+1</f>
        <v>6</v>
      </c>
      <c r="B18" s="2" t="s">
        <v>1151</v>
      </c>
      <c r="C18" s="5"/>
    </row>
    <row r="19" spans="1:3" x14ac:dyDescent="0.4">
      <c r="B19" s="10" t="s">
        <v>1152</v>
      </c>
      <c r="C19" s="4" t="s">
        <v>1153</v>
      </c>
    </row>
    <row r="20" spans="1:3" x14ac:dyDescent="0.4">
      <c r="B20" s="10" t="s">
        <v>1154</v>
      </c>
      <c r="C20" s="4" t="s">
        <v>1155</v>
      </c>
    </row>
    <row r="21" spans="1:3" x14ac:dyDescent="0.4">
      <c r="B21" s="10" t="s">
        <v>1156</v>
      </c>
      <c r="C21" s="4" t="s">
        <v>1157</v>
      </c>
    </row>
    <row r="22" spans="1:3" x14ac:dyDescent="0.4">
      <c r="B22" s="10" t="s">
        <v>1158</v>
      </c>
      <c r="C22" s="4" t="s">
        <v>1159</v>
      </c>
    </row>
    <row r="23" spans="1:3" x14ac:dyDescent="0.4">
      <c r="A23" s="6">
        <f>A18+1</f>
        <v>7</v>
      </c>
      <c r="B23" s="2" t="s">
        <v>1255</v>
      </c>
      <c r="C23" s="5"/>
    </row>
    <row r="24" spans="1:3" x14ac:dyDescent="0.4">
      <c r="B24" s="10" t="s">
        <v>1256</v>
      </c>
      <c r="C24" s="4" t="s">
        <v>1257</v>
      </c>
    </row>
    <row r="25" spans="1:3" x14ac:dyDescent="0.4">
      <c r="B25" s="10" t="s">
        <v>1258</v>
      </c>
      <c r="C25" s="4" t="s">
        <v>1259</v>
      </c>
    </row>
    <row r="26" spans="1:3" x14ac:dyDescent="0.4">
      <c r="A26" s="6">
        <f>A23+1</f>
        <v>8</v>
      </c>
      <c r="B26" s="2" t="s">
        <v>1342</v>
      </c>
      <c r="C26" s="5"/>
    </row>
    <row r="27" spans="1:3" x14ac:dyDescent="0.4">
      <c r="B27" s="11" t="s">
        <v>1343</v>
      </c>
      <c r="C27" s="4" t="s">
        <v>1344</v>
      </c>
    </row>
    <row r="28" spans="1:3" x14ac:dyDescent="0.4">
      <c r="B28" s="11" t="s">
        <v>1345</v>
      </c>
      <c r="C28" s="4" t="s">
        <v>1346</v>
      </c>
    </row>
    <row r="29" spans="1:3" x14ac:dyDescent="0.4">
      <c r="B29" s="11" t="s">
        <v>1347</v>
      </c>
      <c r="C29" s="4" t="s">
        <v>1348</v>
      </c>
    </row>
    <row r="30" spans="1:3" x14ac:dyDescent="0.4">
      <c r="B30" s="11" t="s">
        <v>1349</v>
      </c>
      <c r="C30" s="4" t="s">
        <v>1350</v>
      </c>
    </row>
    <row r="31" spans="1:3" x14ac:dyDescent="0.4">
      <c r="B31" s="11" t="s">
        <v>1351</v>
      </c>
      <c r="C31" s="4" t="s">
        <v>1352</v>
      </c>
    </row>
    <row r="32" spans="1:3" x14ac:dyDescent="0.4">
      <c r="B32" s="11" t="s">
        <v>1353</v>
      </c>
      <c r="C32" s="4" t="s">
        <v>1354</v>
      </c>
    </row>
    <row r="33" spans="1:3" x14ac:dyDescent="0.4">
      <c r="B33" s="11" t="s">
        <v>1355</v>
      </c>
      <c r="C33" s="4" t="s">
        <v>1356</v>
      </c>
    </row>
    <row r="34" spans="1:3" x14ac:dyDescent="0.4">
      <c r="B34" s="11" t="s">
        <v>1357</v>
      </c>
      <c r="C34" s="4" t="s">
        <v>1358</v>
      </c>
    </row>
    <row r="35" spans="1:3" x14ac:dyDescent="0.4">
      <c r="A35" s="6">
        <f>A26+1</f>
        <v>9</v>
      </c>
      <c r="B35" s="2" t="s">
        <v>1359</v>
      </c>
      <c r="C35" s="5"/>
    </row>
    <row r="36" spans="1:3" x14ac:dyDescent="0.4">
      <c r="B36" s="11" t="s">
        <v>1360</v>
      </c>
      <c r="C36" s="4" t="s">
        <v>1361</v>
      </c>
    </row>
    <row r="37" spans="1:3" x14ac:dyDescent="0.4">
      <c r="A37" s="6">
        <f>A35+1</f>
        <v>10</v>
      </c>
      <c r="B37" s="2" t="s">
        <v>1476</v>
      </c>
      <c r="C37" s="5"/>
    </row>
    <row r="38" spans="1:3" x14ac:dyDescent="0.4">
      <c r="B38" s="11" t="s">
        <v>1477</v>
      </c>
      <c r="C38" s="4" t="s">
        <v>1478</v>
      </c>
    </row>
    <row r="39" spans="1:3" x14ac:dyDescent="0.4">
      <c r="B39" s="10" t="s">
        <v>1479</v>
      </c>
      <c r="C39" s="4" t="s">
        <v>1480</v>
      </c>
    </row>
    <row r="40" spans="1:3" x14ac:dyDescent="0.4">
      <c r="A40" s="6">
        <f>12</f>
        <v>12</v>
      </c>
      <c r="B40" s="2" t="s">
        <v>1481</v>
      </c>
      <c r="C40" s="5"/>
    </row>
    <row r="41" spans="1:3" x14ac:dyDescent="0.4">
      <c r="B41" s="11" t="s">
        <v>1482</v>
      </c>
      <c r="C41" s="4" t="s">
        <v>1483</v>
      </c>
    </row>
    <row r="42" spans="1:3" x14ac:dyDescent="0.4">
      <c r="A42" s="6">
        <f>A40+1</f>
        <v>13</v>
      </c>
      <c r="B42" s="2" t="s">
        <v>1531</v>
      </c>
      <c r="C42" s="2"/>
    </row>
    <row r="43" spans="1:3" x14ac:dyDescent="0.4">
      <c r="B43" s="10" t="s">
        <v>1532</v>
      </c>
      <c r="C43" s="1" t="s">
        <v>1533</v>
      </c>
    </row>
    <row r="44" spans="1:3" x14ac:dyDescent="0.4">
      <c r="B44" s="12" t="s">
        <v>1534</v>
      </c>
      <c r="C44" s="4" t="s">
        <v>1535</v>
      </c>
    </row>
    <row r="45" spans="1:3" x14ac:dyDescent="0.4">
      <c r="B45" s="10" t="s">
        <v>1536</v>
      </c>
      <c r="C45" s="4" t="s">
        <v>1537</v>
      </c>
    </row>
    <row r="46" spans="1:3" x14ac:dyDescent="0.4">
      <c r="A46" s="6">
        <f>A42+1</f>
        <v>14</v>
      </c>
      <c r="B46" s="2" t="s">
        <v>1574</v>
      </c>
      <c r="C46" s="2"/>
    </row>
    <row r="47" spans="1:3" x14ac:dyDescent="0.4">
      <c r="B47" s="10" t="s">
        <v>1575</v>
      </c>
      <c r="C47" s="4" t="s">
        <v>1576</v>
      </c>
    </row>
    <row r="48" spans="1:3" ht="33.6" x14ac:dyDescent="0.4">
      <c r="B48" s="10" t="s">
        <v>1577</v>
      </c>
      <c r="C48" s="4" t="s">
        <v>1578</v>
      </c>
    </row>
    <row r="49" spans="1:3" x14ac:dyDescent="0.4">
      <c r="B49" s="10" t="s">
        <v>1579</v>
      </c>
      <c r="C49" s="4" t="s">
        <v>1580</v>
      </c>
    </row>
    <row r="50" spans="1:3" x14ac:dyDescent="0.4">
      <c r="A50" s="6">
        <f>A46+1</f>
        <v>15</v>
      </c>
      <c r="B50" s="2" t="s">
        <v>1583</v>
      </c>
      <c r="C50" s="2"/>
    </row>
    <row r="51" spans="1:3" x14ac:dyDescent="0.4">
      <c r="B51" s="11" t="s">
        <v>1581</v>
      </c>
      <c r="C51" s="4" t="s">
        <v>1582</v>
      </c>
    </row>
    <row r="52" spans="1:3" x14ac:dyDescent="0.4">
      <c r="A52" s="6">
        <f>A50+1</f>
        <v>16</v>
      </c>
      <c r="B52" s="2" t="s">
        <v>1640</v>
      </c>
      <c r="C52" s="5"/>
    </row>
    <row r="53" spans="1:3" x14ac:dyDescent="0.4">
      <c r="B53" s="10" t="s">
        <v>1641</v>
      </c>
      <c r="C53" s="4" t="s">
        <v>1642</v>
      </c>
    </row>
    <row r="54" spans="1:3" x14ac:dyDescent="0.4">
      <c r="A54" s="6">
        <f>A52+1</f>
        <v>17</v>
      </c>
      <c r="B54" s="2" t="s">
        <v>1648</v>
      </c>
      <c r="C54" s="5"/>
    </row>
    <row r="55" spans="1:3" x14ac:dyDescent="0.4">
      <c r="B55" s="10" t="s">
        <v>1649</v>
      </c>
      <c r="C55" s="4" t="s">
        <v>1650</v>
      </c>
    </row>
    <row r="56" spans="1:3" x14ac:dyDescent="0.4">
      <c r="B56" s="10" t="s">
        <v>1651</v>
      </c>
      <c r="C56" s="4" t="s">
        <v>1652</v>
      </c>
    </row>
    <row r="57" spans="1:3" x14ac:dyDescent="0.4">
      <c r="B57" s="10" t="s">
        <v>1653</v>
      </c>
      <c r="C57" s="4" t="s">
        <v>1654</v>
      </c>
    </row>
    <row r="58" spans="1:3" x14ac:dyDescent="0.4">
      <c r="A58" s="6">
        <f>A54+1</f>
        <v>18</v>
      </c>
      <c r="B58" s="2" t="s">
        <v>1693</v>
      </c>
      <c r="C58" s="2"/>
    </row>
    <row r="59" spans="1:3" x14ac:dyDescent="0.4">
      <c r="B59" s="11" t="s">
        <v>1694</v>
      </c>
      <c r="C59" s="4" t="s">
        <v>1695</v>
      </c>
    </row>
    <row r="60" spans="1:3" x14ac:dyDescent="0.4">
      <c r="A60" s="6">
        <f>A58+1</f>
        <v>19</v>
      </c>
      <c r="B60" s="2" t="s">
        <v>1706</v>
      </c>
      <c r="C60" s="5"/>
    </row>
    <row r="61" spans="1:3" x14ac:dyDescent="0.4">
      <c r="B61" s="10" t="s">
        <v>1707</v>
      </c>
      <c r="C61" s="4" t="s">
        <v>1708</v>
      </c>
    </row>
    <row r="62" spans="1:3" ht="33.6" x14ac:dyDescent="0.4">
      <c r="B62" s="10" t="s">
        <v>1709</v>
      </c>
      <c r="C62" s="4" t="s">
        <v>1710</v>
      </c>
    </row>
    <row r="63" spans="1:3" x14ac:dyDescent="0.4">
      <c r="B63" s="10" t="s">
        <v>1711</v>
      </c>
      <c r="C63" s="4" t="s">
        <v>1712</v>
      </c>
    </row>
    <row r="64" spans="1:3" x14ac:dyDescent="0.4">
      <c r="B64" s="10" t="s">
        <v>1713</v>
      </c>
      <c r="C64" s="4" t="s">
        <v>1714</v>
      </c>
    </row>
    <row r="65" spans="1:3" ht="33" customHeight="1" x14ac:dyDescent="0.4">
      <c r="B65" s="10" t="s">
        <v>1715</v>
      </c>
      <c r="C65" s="4" t="s">
        <v>1716</v>
      </c>
    </row>
    <row r="66" spans="1:3" x14ac:dyDescent="0.4">
      <c r="A66" s="6">
        <f>A60+1</f>
        <v>20</v>
      </c>
      <c r="B66" s="2" t="s">
        <v>1798</v>
      </c>
      <c r="C66" s="5"/>
    </row>
    <row r="67" spans="1:3" x14ac:dyDescent="0.4">
      <c r="B67" s="10" t="s">
        <v>1799</v>
      </c>
      <c r="C67" s="4" t="s">
        <v>1800</v>
      </c>
    </row>
    <row r="68" spans="1:3" x14ac:dyDescent="0.4">
      <c r="B68" s="10" t="s">
        <v>1801</v>
      </c>
      <c r="C68" s="4" t="s">
        <v>1802</v>
      </c>
    </row>
    <row r="69" spans="1:3" x14ac:dyDescent="0.4">
      <c r="B69" s="10" t="s">
        <v>1803</v>
      </c>
      <c r="C69" s="4" t="s">
        <v>1804</v>
      </c>
    </row>
    <row r="70" spans="1:3" x14ac:dyDescent="0.4">
      <c r="A70" s="6">
        <f>A66+1</f>
        <v>21</v>
      </c>
      <c r="B70" s="2" t="s">
        <v>1834</v>
      </c>
      <c r="C70" s="5"/>
    </row>
    <row r="71" spans="1:3" ht="33.6" x14ac:dyDescent="0.4">
      <c r="B71" s="11" t="s">
        <v>1835</v>
      </c>
      <c r="C71" s="4" t="s">
        <v>1836</v>
      </c>
    </row>
    <row r="72" spans="1:3" ht="35.4" customHeight="1" x14ac:dyDescent="0.4">
      <c r="B72" s="11" t="s">
        <v>1837</v>
      </c>
      <c r="C72" s="4" t="s">
        <v>1838</v>
      </c>
    </row>
    <row r="73" spans="1:3" x14ac:dyDescent="0.4">
      <c r="B73" s="11" t="s">
        <v>1839</v>
      </c>
      <c r="C73" s="4" t="s">
        <v>1840</v>
      </c>
    </row>
    <row r="74" spans="1:3" ht="18" customHeight="1" x14ac:dyDescent="0.4">
      <c r="B74" s="11" t="s">
        <v>1841</v>
      </c>
      <c r="C74" s="4" t="s">
        <v>1842</v>
      </c>
    </row>
    <row r="75" spans="1:3" x14ac:dyDescent="0.4">
      <c r="B75" s="11" t="s">
        <v>1843</v>
      </c>
      <c r="C75" s="4" t="s">
        <v>1844</v>
      </c>
    </row>
    <row r="76" spans="1:3" x14ac:dyDescent="0.4">
      <c r="A76" s="6"/>
      <c r="B76" s="2" t="s">
        <v>2083</v>
      </c>
      <c r="C76" s="5"/>
    </row>
    <row r="77" spans="1:3" x14ac:dyDescent="0.4">
      <c r="B77" s="10" t="s">
        <v>0</v>
      </c>
      <c r="C77" s="4" t="s">
        <v>2007</v>
      </c>
    </row>
    <row r="78" spans="1:3" x14ac:dyDescent="0.4">
      <c r="B78" s="11" t="s">
        <v>1</v>
      </c>
      <c r="C78" s="4" t="s">
        <v>2026</v>
      </c>
    </row>
    <row r="79" spans="1:3" x14ac:dyDescent="0.4">
      <c r="B79" s="11" t="s">
        <v>2</v>
      </c>
      <c r="C79" s="4" t="s">
        <v>2084</v>
      </c>
    </row>
  </sheetData>
  <autoFilter ref="A2:C79" xr:uid="{B78D8B7C-51D0-40FD-9CE8-D377DDF290C2}"/>
  <mergeCells count="1">
    <mergeCell ref="B2:C2"/>
  </mergeCells>
  <hyperlinks>
    <hyperlink ref="B41" location="'EU CR10.5'!B2" display="EU CR10.5 forma" xr:uid="{7DA7EC5F-19E8-4767-8FF5-A8C0AD9DA385}"/>
    <hyperlink ref="B78" location="'EU TLAC1'!B2" display="EU TLAC1" xr:uid="{411B8B97-2608-4085-92F7-489CBB8529E7}"/>
    <hyperlink ref="B79" location="'EU TLAC3'!B2" display="EU TLAC3" xr:uid="{5FEE6FB2-9978-420B-A30B-47B3B973A8EF}"/>
    <hyperlink ref="B77" location="'EU KM2'!B2" display="EU KM2" xr:uid="{C536FDFE-214D-411C-A49D-03B3EA81A3F8}"/>
    <hyperlink ref="B4" location="'EU OV1'!B2" display="Template EU OV1" xr:uid="{A20E6F4E-B733-4EFA-98B0-82EFB5CD7A48}"/>
    <hyperlink ref="B5" location="'EU KM1'!B2" display="Template EU KM1" xr:uid="{15EA5BF6-9CA4-456C-9F1D-851AFB69ABD0}"/>
    <hyperlink ref="B8" location="'EU LI1'!B2" display="Template EU LI1" xr:uid="{19C32455-ADB9-4D41-B7E5-E638F37A1BF7}"/>
    <hyperlink ref="B9" location="'EU LI2'!B2" display="Template EU LI2" xr:uid="{21EC753D-908D-4079-B31D-311288C6DB07}"/>
    <hyperlink ref="B10" location="'EU LI3'!B2" display="Template EU LI3" xr:uid="{B8392DDD-DA88-45C7-9B43-483FF3182230}"/>
    <hyperlink ref="B12" location="'EU CC1'!B2" display="Template EU CC1" xr:uid="{C02CC7FF-E1AA-4A70-968F-C76381DFF1F4}"/>
    <hyperlink ref="B14" location="'EU CCA'!B2" display="Template EU CCA" xr:uid="{8D1276D0-1CDF-444E-B2D8-7EB637624489}"/>
    <hyperlink ref="B13" location="'EU CC2'!B2" display="Template EU CC2" xr:uid="{3C94F4E4-E12F-4835-BA6B-EDC0138363FF}"/>
    <hyperlink ref="B16" location="'EU CCyB1'!B2" display="Template EU CCyB1" xr:uid="{859544D8-6839-4015-A70D-35B5B9726D53}"/>
    <hyperlink ref="B17" location="'EU CCyB2'!B2" display="Template EU CCyB2" xr:uid="{F8ED65AD-E6FA-42F9-BF1F-BB1BAE447E38}"/>
    <hyperlink ref="B19" location="'EU LR1 - LRSum'!B2" display="Template EU LR1 - LRSum" xr:uid="{981383F0-C242-486E-BE57-47859FDC0A29}"/>
    <hyperlink ref="B20" location="'EU LR2 - LRCom'!B2" display="Template EU LR2 - LRCom" xr:uid="{A637A9BD-F3D4-4127-9865-9A74EED9BFF4}"/>
    <hyperlink ref="B21" location="'EU LR3 - LRSpl'!B2" display="Template EU LR3 - LRSpl" xr:uid="{D723B7AC-0EEA-4F5D-AA38-29C369C8A7B0}"/>
    <hyperlink ref="B22" location="'EU LR3 - LRSpl'!B21" display="Table EU LRA" xr:uid="{6F5C2120-D0FE-4F2E-8F3C-3C15607D9B95}"/>
    <hyperlink ref="B24" location="'EU LIQ1'!B2" display="Template EU LIQ1" xr:uid="{8DBED04F-9B6A-47DB-ADFA-E250CB509B1F}"/>
    <hyperlink ref="B25" location="'EU LIQ2'!B2" display="Template EU LIQ2" xr:uid="{0F9474AD-2A0A-4674-89ED-B4F8836824B4}"/>
    <hyperlink ref="B27" location="'EU CR1'!B2" display="Template EU CR1" xr:uid="{A834DD7B-2959-498D-A553-64D9032CFC8D}"/>
    <hyperlink ref="B28" location="'EU CR1-A'!B2" display="Template EU CR1-A" xr:uid="{43244F5F-BE70-4C23-ABF8-F8C151D8B6A4}"/>
    <hyperlink ref="B29" location="'EU CR2'!B2" display="Template EU CR2" xr:uid="{39114B3B-7141-4182-93BD-74287D4B7BA3}"/>
    <hyperlink ref="B30" location="'EU CQ1'!B2" display="Template EU CQ1" xr:uid="{F664EFA1-3B9D-4309-8DCF-5D5949956A4D}"/>
    <hyperlink ref="B31" location="'EU CQ3'!B2" display="Template EU CQ3" xr:uid="{E115EE3A-9CA9-47E4-80CA-72746D683051}"/>
    <hyperlink ref="B32" location="'EU CQ4'!B2" display="Template EU CQ4" xr:uid="{7B7EFEC4-6CFD-48DB-BA22-82BD7DFEA21B}"/>
    <hyperlink ref="B33" location="'EU CQ5'!B2" display="Template EU CQ5" xr:uid="{75468483-9CE1-422D-AD2D-1555325D5A4E}"/>
    <hyperlink ref="B34" location="'EU CQ7'!B2" display="Template EU CQ7" xr:uid="{D4DAF6A9-FF1C-4C86-9977-9721CFEB6EA1}"/>
    <hyperlink ref="B36" location="'EU CR3'!B2" display="Template EU CR3" xr:uid="{6E1C4CE4-4E9B-4129-A78E-7582117EF4A3}"/>
    <hyperlink ref="B38" location="'EU CR4'!B2" display="Template EU CR4" xr:uid="{B58C9ECF-4FB8-4031-9744-59CBC7D1E248}"/>
    <hyperlink ref="B39" location="'EU CR5'!B2" display="Template EU CR5" xr:uid="{6419103B-05D9-418D-8AA9-32B6C8A9D2F6}"/>
    <hyperlink ref="B43" location="'EU CCR1'!B2" display="Template EU CCR1" xr:uid="{53464E13-D645-4B38-9726-4E30E17B01C9}"/>
    <hyperlink ref="B44" location="'EU CCR3'!B2" display="Template EU CCR3" xr:uid="{DE633B7D-23D3-495E-A884-899FB752B3DE}"/>
    <hyperlink ref="B45" location="'EU CCR5'!B2" display="Template EU CCR5" xr:uid="{27C39BA8-3CAB-43B4-ACA6-23763DE81662}"/>
    <hyperlink ref="B51" location="'EU MR1'!B2" display="Template EU MR1" xr:uid="{50771DB6-7C76-4F61-8314-43F146B5FD6C}"/>
    <hyperlink ref="B47" location="'EU SEC1'!B2" display="Template EU-SEC1" xr:uid="{ED51A0C6-8E53-428F-A857-6D0E855D1BFC}"/>
    <hyperlink ref="B48" location="'EU SEC3'!B2" display="Template EU-SEC3" xr:uid="{96DA4E01-F701-4F08-BAAE-2E15D6B9E539}"/>
    <hyperlink ref="B49" location="'EU SEC5'!B2" display="Template EU-SEC5" xr:uid="{9F9B7B75-633B-4B97-A8D7-B75E6B6CEF9E}"/>
    <hyperlink ref="B53" location="'EU CVA1'!B2" display="Template EU CVA1" xr:uid="{5061A931-F363-413F-A81D-BAF9C3F146AA}"/>
    <hyperlink ref="B55" location="'EU OR1'!B2" display="Template EU OR1" xr:uid="{46B73714-9BC9-4D9B-98BB-354ABF85C0E5}"/>
    <hyperlink ref="B56" location="'EU OR2'!B2" display="Template EU OR2" xr:uid="{D2D02C4F-9211-4B1D-B030-E717641C59EF}"/>
    <hyperlink ref="B57" location="'EU OR3'!B2" display="Template EU OR3" xr:uid="{02FB4E61-718D-4370-BFA2-E357DCD050C8}"/>
    <hyperlink ref="B59" location="'EU IRRBB1'!B2" display="Template EU IRRBB1" xr:uid="{3C0CA183-6A32-4096-B500-5B27AA154B45}"/>
    <hyperlink ref="B61" location="'EU REM1'!B2" display="Template EU REM1" xr:uid="{7C4EB946-10DF-4590-8BA0-AAE0501C8999}"/>
    <hyperlink ref="B62" location="'REM2'!B2" display="Template EU REM2" xr:uid="{2191999D-CCD7-42AD-8E0C-D4628DE0C189}"/>
    <hyperlink ref="B63" location="'REM3'!B2" display="Template EU REM3" xr:uid="{3B0E2753-3A1C-4255-BE5B-97B07E247FD6}"/>
    <hyperlink ref="B64" location="'REM4'!B2" display="Template EU REM4" xr:uid="{2D33B5F6-CC26-44EB-AB97-13E4DED884ED}"/>
    <hyperlink ref="B65" location="'REM5'!B2" display="Template EU REM5" xr:uid="{AA137CF1-F4BD-4DE9-AB46-18DE2CAE788A}"/>
    <hyperlink ref="B67" location="'EU AE1'!B2" display="Template EU AE1" xr:uid="{59E02D63-14DC-40E7-B36C-EAEF00692501}"/>
    <hyperlink ref="B68" location="'EU AE2'!B2" display="Template EU AE2" xr:uid="{03C44B6B-4510-4A0D-AA92-53B577948467}"/>
    <hyperlink ref="B69" location="'EU AE3'!B2" display="Template EU AE3" xr:uid="{C8BBFFD8-910C-41EB-8DFE-6A5A6A31423C}"/>
    <hyperlink ref="B71" location="'1.CC Transition risk-Banking b.'!B2" display="Template 1" xr:uid="{00B7E642-35E6-4426-AD33-3E058CD93A3B}"/>
    <hyperlink ref="B72" location="'2.CC Trans-BB.RE collateral'!B2" display="Template 2" xr:uid="{F6DD0DDA-EE20-45AF-8D68-A96DBB4AE267}"/>
    <hyperlink ref="B73" location="'3.CC Trans-BB.alignment metrics'!B2" display="Template 3" xr:uid="{C6B81AF4-BF70-490A-8997-47950CA26F15}"/>
    <hyperlink ref="B74" location="'4.CC Transition-toppollutcomp'!B2" display="Template 4" xr:uid="{3EE817C6-9896-4E32-B857-D48157BA8A73}"/>
    <hyperlink ref="B75" location="'5.CC Physical risk'!B2" display="Template 5" xr:uid="{C2DB2F57-213E-41A2-ADD4-1211227523F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DDF42-54C6-461C-8119-3A38D9A94138}">
  <sheetPr>
    <tabColor rgb="FF575783"/>
  </sheetPr>
  <dimension ref="B2:J55"/>
  <sheetViews>
    <sheetView workbookViewId="0">
      <selection activeCell="B2" sqref="B2"/>
    </sheetView>
  </sheetViews>
  <sheetFormatPr defaultColWidth="9" defaultRowHeight="14.4" x14ac:dyDescent="0.3"/>
  <cols>
    <col min="1" max="1" width="4" style="22" customWidth="1"/>
    <col min="2" max="2" width="9" style="22"/>
    <col min="3" max="3" width="118.77734375" style="22" bestFit="1" customWidth="1"/>
    <col min="4" max="10" width="46.44140625" style="22" customWidth="1"/>
    <col min="11" max="16384" width="9" style="22"/>
  </cols>
  <sheetData>
    <row r="2" spans="2:10" ht="21" x14ac:dyDescent="0.3">
      <c r="B2" s="65" t="s">
        <v>1013</v>
      </c>
    </row>
    <row r="4" spans="2:10" ht="27" customHeight="1" x14ac:dyDescent="0.3">
      <c r="B4" s="33"/>
      <c r="C4" s="30"/>
      <c r="D4" s="18" t="s">
        <v>1111</v>
      </c>
      <c r="E4" s="18" t="s">
        <v>1112</v>
      </c>
      <c r="F4" s="18" t="s">
        <v>1113</v>
      </c>
      <c r="G4" s="18" t="s">
        <v>1114</v>
      </c>
      <c r="H4" s="18" t="s">
        <v>1115</v>
      </c>
      <c r="I4" s="18" t="s">
        <v>1117</v>
      </c>
      <c r="J4" s="18" t="s">
        <v>1118</v>
      </c>
    </row>
    <row r="5" spans="2:10" x14ac:dyDescent="0.3">
      <c r="B5" s="183">
        <v>1</v>
      </c>
      <c r="C5" s="273" t="s">
        <v>1018</v>
      </c>
      <c r="D5" s="273" t="s">
        <v>63</v>
      </c>
      <c r="E5" s="273" t="s">
        <v>63</v>
      </c>
      <c r="F5" s="273" t="s">
        <v>63</v>
      </c>
      <c r="G5" s="273" t="s">
        <v>63</v>
      </c>
      <c r="H5" s="273" t="s">
        <v>63</v>
      </c>
      <c r="I5" s="273" t="s">
        <v>63</v>
      </c>
      <c r="J5" s="273" t="s">
        <v>63</v>
      </c>
    </row>
    <row r="6" spans="2:10" x14ac:dyDescent="0.3">
      <c r="B6" s="183">
        <v>2</v>
      </c>
      <c r="C6" s="273" t="s">
        <v>1019</v>
      </c>
      <c r="D6" s="273" t="s">
        <v>180</v>
      </c>
      <c r="E6" s="273" t="s">
        <v>184</v>
      </c>
      <c r="F6" s="273" t="s">
        <v>186</v>
      </c>
      <c r="G6" s="273" t="s">
        <v>188</v>
      </c>
      <c r="H6" s="273" t="s">
        <v>191</v>
      </c>
      <c r="I6" s="273" t="s">
        <v>193</v>
      </c>
      <c r="J6" s="273" t="s">
        <v>196</v>
      </c>
    </row>
    <row r="7" spans="2:10" x14ac:dyDescent="0.3">
      <c r="B7" s="183" t="s">
        <v>82</v>
      </c>
      <c r="C7" s="273" t="s">
        <v>1020</v>
      </c>
      <c r="D7" s="273" t="s">
        <v>1066</v>
      </c>
      <c r="E7" s="273" t="s">
        <v>1066</v>
      </c>
      <c r="F7" s="273" t="s">
        <v>1066</v>
      </c>
      <c r="G7" s="273" t="s">
        <v>1066</v>
      </c>
      <c r="H7" s="273" t="s">
        <v>1066</v>
      </c>
      <c r="I7" s="273" t="s">
        <v>1066</v>
      </c>
      <c r="J7" s="273" t="s">
        <v>1066</v>
      </c>
    </row>
    <row r="8" spans="2:10" x14ac:dyDescent="0.3">
      <c r="B8" s="183">
        <v>3</v>
      </c>
      <c r="C8" s="273" t="s">
        <v>1021</v>
      </c>
      <c r="D8" s="273" t="s">
        <v>1068</v>
      </c>
      <c r="E8" s="273" t="s">
        <v>1068</v>
      </c>
      <c r="F8" s="273" t="s">
        <v>1068</v>
      </c>
      <c r="G8" s="273" t="s">
        <v>1068</v>
      </c>
      <c r="H8" s="273" t="s">
        <v>1067</v>
      </c>
      <c r="I8" s="273" t="s">
        <v>1067</v>
      </c>
      <c r="J8" s="273" t="s">
        <v>1067</v>
      </c>
    </row>
    <row r="9" spans="2:10" x14ac:dyDescent="0.3">
      <c r="B9" s="183" t="s">
        <v>83</v>
      </c>
      <c r="C9" s="273" t="s">
        <v>1022</v>
      </c>
      <c r="D9" s="273" t="s">
        <v>181</v>
      </c>
      <c r="E9" s="273" t="s">
        <v>1069</v>
      </c>
      <c r="F9" s="273" t="s">
        <v>1069</v>
      </c>
      <c r="G9" s="273" t="s">
        <v>1069</v>
      </c>
      <c r="H9" s="273" t="s">
        <v>1070</v>
      </c>
      <c r="I9" s="273" t="s">
        <v>1069</v>
      </c>
      <c r="J9" s="273" t="s">
        <v>1069</v>
      </c>
    </row>
    <row r="10" spans="2:10" x14ac:dyDescent="0.3">
      <c r="B10" s="325"/>
      <c r="C10" s="326" t="s">
        <v>1023</v>
      </c>
      <c r="D10" s="327"/>
      <c r="E10" s="327"/>
      <c r="F10" s="327"/>
      <c r="G10" s="327"/>
      <c r="H10" s="327"/>
      <c r="I10" s="327"/>
      <c r="J10" s="327"/>
    </row>
    <row r="11" spans="2:10" x14ac:dyDescent="0.3">
      <c r="B11" s="183">
        <v>4</v>
      </c>
      <c r="C11" s="273" t="s">
        <v>1024</v>
      </c>
      <c r="D11" s="273" t="s">
        <v>1071</v>
      </c>
      <c r="E11" s="273" t="s">
        <v>1071</v>
      </c>
      <c r="F11" s="273" t="s">
        <v>1071</v>
      </c>
      <c r="G11" s="273" t="s">
        <v>1116</v>
      </c>
      <c r="H11" s="273" t="s">
        <v>1072</v>
      </c>
      <c r="I11" s="273" t="s">
        <v>1073</v>
      </c>
      <c r="J11" s="273" t="s">
        <v>1073</v>
      </c>
    </row>
    <row r="12" spans="2:10" x14ac:dyDescent="0.3">
      <c r="B12" s="183">
        <v>5</v>
      </c>
      <c r="C12" s="273" t="s">
        <v>1025</v>
      </c>
      <c r="D12" s="273" t="s">
        <v>1071</v>
      </c>
      <c r="E12" s="273" t="s">
        <v>1071</v>
      </c>
      <c r="F12" s="273" t="s">
        <v>1071</v>
      </c>
      <c r="G12" s="273" t="s">
        <v>1116</v>
      </c>
      <c r="H12" s="273" t="s">
        <v>1072</v>
      </c>
      <c r="I12" s="273" t="s">
        <v>1073</v>
      </c>
      <c r="J12" s="273" t="s">
        <v>1073</v>
      </c>
    </row>
    <row r="13" spans="2:10" x14ac:dyDescent="0.3">
      <c r="B13" s="183">
        <v>6</v>
      </c>
      <c r="C13" s="273" t="s">
        <v>1026</v>
      </c>
      <c r="D13" s="273" t="s">
        <v>1074</v>
      </c>
      <c r="E13" s="273" t="s">
        <v>1074</v>
      </c>
      <c r="F13" s="273" t="s">
        <v>1074</v>
      </c>
      <c r="G13" s="273" t="s">
        <v>1074</v>
      </c>
      <c r="H13" s="273" t="s">
        <v>1074</v>
      </c>
      <c r="I13" s="273" t="s">
        <v>1074</v>
      </c>
      <c r="J13" s="273" t="s">
        <v>1074</v>
      </c>
    </row>
    <row r="14" spans="2:10" ht="32.4" customHeight="1" x14ac:dyDescent="0.3">
      <c r="B14" s="183">
        <v>7</v>
      </c>
      <c r="C14" s="273" t="s">
        <v>1027</v>
      </c>
      <c r="D14" s="184" t="s">
        <v>1075</v>
      </c>
      <c r="E14" s="184" t="s">
        <v>1076</v>
      </c>
      <c r="F14" s="184" t="s">
        <v>1076</v>
      </c>
      <c r="G14" s="184" t="s">
        <v>1085</v>
      </c>
      <c r="H14" s="184" t="s">
        <v>1077</v>
      </c>
      <c r="I14" s="184" t="s">
        <v>1078</v>
      </c>
      <c r="J14" s="184" t="s">
        <v>1078</v>
      </c>
    </row>
    <row r="15" spans="2:10" x14ac:dyDescent="0.3">
      <c r="B15" s="183">
        <v>8</v>
      </c>
      <c r="C15" s="273" t="s">
        <v>1028</v>
      </c>
      <c r="D15" s="328">
        <v>300</v>
      </c>
      <c r="E15" s="328">
        <v>300</v>
      </c>
      <c r="F15" s="328">
        <v>300</v>
      </c>
      <c r="G15" s="328">
        <v>50</v>
      </c>
      <c r="H15" s="328">
        <v>189.2</v>
      </c>
      <c r="I15" s="328">
        <v>50</v>
      </c>
      <c r="J15" s="328">
        <v>25</v>
      </c>
    </row>
    <row r="16" spans="2:10" x14ac:dyDescent="0.3">
      <c r="B16" s="183">
        <v>9</v>
      </c>
      <c r="C16" s="273" t="s">
        <v>1029</v>
      </c>
      <c r="D16" s="328">
        <v>300000000</v>
      </c>
      <c r="E16" s="328">
        <v>300000000</v>
      </c>
      <c r="F16" s="328">
        <v>300000000</v>
      </c>
      <c r="G16" s="328">
        <v>50000000</v>
      </c>
      <c r="H16" s="328">
        <v>189195680.13</v>
      </c>
      <c r="I16" s="328">
        <v>50000000</v>
      </c>
      <c r="J16" s="328">
        <v>25000000</v>
      </c>
    </row>
    <row r="17" spans="2:10" x14ac:dyDescent="0.3">
      <c r="B17" s="183" t="s">
        <v>84</v>
      </c>
      <c r="C17" s="273" t="s">
        <v>1030</v>
      </c>
      <c r="D17" s="328">
        <v>1000</v>
      </c>
      <c r="E17" s="328">
        <v>1000</v>
      </c>
      <c r="F17" s="328">
        <v>1000</v>
      </c>
      <c r="G17" s="328">
        <v>1000</v>
      </c>
      <c r="H17" s="328">
        <v>0.28999999999999998</v>
      </c>
      <c r="I17" s="328">
        <v>1000</v>
      </c>
      <c r="J17" s="328">
        <v>1000</v>
      </c>
    </row>
    <row r="18" spans="2:10" x14ac:dyDescent="0.3">
      <c r="B18" s="183" t="s">
        <v>85</v>
      </c>
      <c r="C18" s="273" t="s">
        <v>1031</v>
      </c>
      <c r="D18" s="328">
        <v>1000</v>
      </c>
      <c r="E18" s="328">
        <v>1000</v>
      </c>
      <c r="F18" s="328">
        <v>1000</v>
      </c>
      <c r="G18" s="328">
        <v>1000</v>
      </c>
      <c r="H18" s="329" t="s">
        <v>686</v>
      </c>
      <c r="I18" s="329">
        <v>1000</v>
      </c>
      <c r="J18" s="329">
        <v>1000</v>
      </c>
    </row>
    <row r="19" spans="2:10" x14ac:dyDescent="0.3">
      <c r="B19" s="183">
        <v>10</v>
      </c>
      <c r="C19" s="273" t="s">
        <v>1032</v>
      </c>
      <c r="D19" s="330" t="s">
        <v>1079</v>
      </c>
      <c r="E19" s="330" t="s">
        <v>1079</v>
      </c>
      <c r="F19" s="330" t="s">
        <v>1079</v>
      </c>
      <c r="G19" s="330" t="s">
        <v>1079</v>
      </c>
      <c r="H19" s="330" t="s">
        <v>1080</v>
      </c>
      <c r="I19" s="330" t="s">
        <v>1079</v>
      </c>
      <c r="J19" s="330" t="s">
        <v>1079</v>
      </c>
    </row>
    <row r="20" spans="2:10" x14ac:dyDescent="0.3">
      <c r="B20" s="183">
        <v>11</v>
      </c>
      <c r="C20" s="273" t="s">
        <v>1033</v>
      </c>
      <c r="D20" s="331">
        <v>45540</v>
      </c>
      <c r="E20" s="331">
        <v>45741</v>
      </c>
      <c r="F20" s="331">
        <v>45937</v>
      </c>
      <c r="G20" s="331">
        <v>45582</v>
      </c>
      <c r="H20" s="331">
        <v>34667</v>
      </c>
      <c r="I20" s="331">
        <v>45099</v>
      </c>
      <c r="J20" s="331">
        <v>45434</v>
      </c>
    </row>
    <row r="21" spans="2:10" x14ac:dyDescent="0.3">
      <c r="B21" s="183">
        <v>12</v>
      </c>
      <c r="C21" s="273" t="s">
        <v>1034</v>
      </c>
      <c r="D21" s="330" t="s">
        <v>1081</v>
      </c>
      <c r="E21" s="330" t="s">
        <v>1081</v>
      </c>
      <c r="F21" s="330" t="s">
        <v>1081</v>
      </c>
      <c r="G21" s="330" t="s">
        <v>1082</v>
      </c>
      <c r="H21" s="330" t="s">
        <v>1082</v>
      </c>
      <c r="I21" s="330" t="s">
        <v>1081</v>
      </c>
      <c r="J21" s="330" t="s">
        <v>1081</v>
      </c>
    </row>
    <row r="22" spans="2:10" x14ac:dyDescent="0.3">
      <c r="B22" s="183">
        <v>13</v>
      </c>
      <c r="C22" s="273" t="s">
        <v>1035</v>
      </c>
      <c r="D22" s="331">
        <v>47092</v>
      </c>
      <c r="E22" s="331">
        <v>47659</v>
      </c>
      <c r="F22" s="331">
        <v>47398</v>
      </c>
      <c r="G22" s="331" t="s">
        <v>1082</v>
      </c>
      <c r="H22" s="331" t="s">
        <v>1083</v>
      </c>
      <c r="I22" s="331">
        <v>48752</v>
      </c>
      <c r="J22" s="331">
        <v>49086</v>
      </c>
    </row>
    <row r="23" spans="2:10" x14ac:dyDescent="0.3">
      <c r="B23" s="183">
        <v>14</v>
      </c>
      <c r="C23" s="273" t="s">
        <v>1036</v>
      </c>
      <c r="D23" s="330" t="s">
        <v>1069</v>
      </c>
      <c r="E23" s="330" t="s">
        <v>1069</v>
      </c>
      <c r="F23" s="330" t="s">
        <v>1069</v>
      </c>
      <c r="G23" s="330" t="s">
        <v>1069</v>
      </c>
      <c r="H23" s="330" t="s">
        <v>686</v>
      </c>
      <c r="I23" s="330" t="s">
        <v>1069</v>
      </c>
      <c r="J23" s="330" t="s">
        <v>1069</v>
      </c>
    </row>
    <row r="24" spans="2:10" x14ac:dyDescent="0.3">
      <c r="B24" s="183">
        <v>15</v>
      </c>
      <c r="C24" s="273" t="s">
        <v>1038</v>
      </c>
      <c r="D24" s="331">
        <v>46726</v>
      </c>
      <c r="E24" s="331">
        <v>47294</v>
      </c>
      <c r="F24" s="331">
        <v>47033</v>
      </c>
      <c r="G24" s="331">
        <v>47398</v>
      </c>
      <c r="H24" s="331" t="s">
        <v>686</v>
      </c>
      <c r="I24" s="331" t="s">
        <v>1086</v>
      </c>
      <c r="J24" s="331" t="s">
        <v>1087</v>
      </c>
    </row>
    <row r="25" spans="2:10" ht="34.200000000000003" customHeight="1" x14ac:dyDescent="0.3">
      <c r="B25" s="183">
        <v>16</v>
      </c>
      <c r="C25" s="273" t="s">
        <v>1037</v>
      </c>
      <c r="D25" s="330" t="s">
        <v>686</v>
      </c>
      <c r="E25" s="330" t="s">
        <v>686</v>
      </c>
      <c r="F25" s="330" t="s">
        <v>686</v>
      </c>
      <c r="G25" s="330" t="s">
        <v>686</v>
      </c>
      <c r="H25" s="330" t="s">
        <v>686</v>
      </c>
      <c r="I25" s="330" t="s">
        <v>1088</v>
      </c>
      <c r="J25" s="332" t="s">
        <v>1089</v>
      </c>
    </row>
    <row r="26" spans="2:10" x14ac:dyDescent="0.3">
      <c r="B26" s="325"/>
      <c r="C26" s="326" t="s">
        <v>1039</v>
      </c>
      <c r="D26" s="327"/>
      <c r="E26" s="327"/>
      <c r="F26" s="327"/>
      <c r="G26" s="327"/>
      <c r="H26" s="327"/>
      <c r="I26" s="327"/>
      <c r="J26" s="327"/>
    </row>
    <row r="27" spans="2:10" x14ac:dyDescent="0.3">
      <c r="B27" s="183">
        <v>17</v>
      </c>
      <c r="C27" s="273" t="s">
        <v>1040</v>
      </c>
      <c r="D27" s="273" t="s">
        <v>1090</v>
      </c>
      <c r="E27" s="273" t="s">
        <v>1090</v>
      </c>
      <c r="F27" s="273" t="s">
        <v>1090</v>
      </c>
      <c r="G27" s="273" t="s">
        <v>1091</v>
      </c>
      <c r="H27" s="273" t="s">
        <v>1092</v>
      </c>
      <c r="I27" s="273" t="s">
        <v>1090</v>
      </c>
      <c r="J27" s="273" t="s">
        <v>1091</v>
      </c>
    </row>
    <row r="28" spans="2:10" x14ac:dyDescent="0.3">
      <c r="B28" s="183">
        <v>18</v>
      </c>
      <c r="C28" s="273" t="s">
        <v>1041</v>
      </c>
      <c r="D28" s="273" t="s">
        <v>182</v>
      </c>
      <c r="E28" s="273" t="s">
        <v>185</v>
      </c>
      <c r="F28" s="273" t="s">
        <v>187</v>
      </c>
      <c r="G28" s="273" t="s">
        <v>189</v>
      </c>
      <c r="H28" s="273" t="s">
        <v>686</v>
      </c>
      <c r="I28" s="273" t="s">
        <v>194</v>
      </c>
      <c r="J28" s="273" t="s">
        <v>197</v>
      </c>
    </row>
    <row r="29" spans="2:10" x14ac:dyDescent="0.3">
      <c r="B29" s="183">
        <v>19</v>
      </c>
      <c r="C29" s="273" t="s">
        <v>1042</v>
      </c>
      <c r="D29" s="273" t="s">
        <v>1070</v>
      </c>
      <c r="E29" s="273" t="s">
        <v>1070</v>
      </c>
      <c r="F29" s="273" t="s">
        <v>1070</v>
      </c>
      <c r="G29" s="273" t="s">
        <v>1070</v>
      </c>
      <c r="H29" s="273" t="s">
        <v>686</v>
      </c>
      <c r="I29" s="273" t="s">
        <v>1070</v>
      </c>
      <c r="J29" s="273" t="s">
        <v>1070</v>
      </c>
    </row>
    <row r="30" spans="2:10" x14ac:dyDescent="0.3">
      <c r="B30" s="183" t="s">
        <v>86</v>
      </c>
      <c r="C30" s="273" t="s">
        <v>1043</v>
      </c>
      <c r="D30" s="273" t="s">
        <v>1093</v>
      </c>
      <c r="E30" s="273" t="s">
        <v>1093</v>
      </c>
      <c r="F30" s="273" t="s">
        <v>1093</v>
      </c>
      <c r="G30" s="273" t="s">
        <v>1093</v>
      </c>
      <c r="H30" s="273" t="s">
        <v>1094</v>
      </c>
      <c r="I30" s="273" t="s">
        <v>1093</v>
      </c>
      <c r="J30" s="273" t="s">
        <v>1093</v>
      </c>
    </row>
    <row r="31" spans="2:10" x14ac:dyDescent="0.3">
      <c r="B31" s="183" t="s">
        <v>87</v>
      </c>
      <c r="C31" s="273" t="s">
        <v>1044</v>
      </c>
      <c r="D31" s="273" t="s">
        <v>1093</v>
      </c>
      <c r="E31" s="273" t="s">
        <v>1093</v>
      </c>
      <c r="F31" s="273" t="s">
        <v>1093</v>
      </c>
      <c r="G31" s="273" t="s">
        <v>1093</v>
      </c>
      <c r="H31" s="273" t="s">
        <v>1094</v>
      </c>
      <c r="I31" s="273" t="s">
        <v>1093</v>
      </c>
      <c r="J31" s="273" t="s">
        <v>1093</v>
      </c>
    </row>
    <row r="32" spans="2:10" x14ac:dyDescent="0.3">
      <c r="B32" s="183">
        <v>21</v>
      </c>
      <c r="C32" s="273" t="s">
        <v>1045</v>
      </c>
      <c r="D32" s="273" t="s">
        <v>686</v>
      </c>
      <c r="E32" s="273" t="s">
        <v>686</v>
      </c>
      <c r="F32" s="273" t="s">
        <v>686</v>
      </c>
      <c r="G32" s="273" t="s">
        <v>686</v>
      </c>
      <c r="H32" s="273" t="s">
        <v>686</v>
      </c>
      <c r="I32" s="273" t="s">
        <v>686</v>
      </c>
      <c r="J32" s="273" t="s">
        <v>686</v>
      </c>
    </row>
    <row r="33" spans="2:10" x14ac:dyDescent="0.3">
      <c r="B33" s="183">
        <v>22</v>
      </c>
      <c r="C33" s="273" t="s">
        <v>1046</v>
      </c>
      <c r="D33" s="273" t="s">
        <v>1095</v>
      </c>
      <c r="E33" s="273" t="s">
        <v>1095</v>
      </c>
      <c r="F33" s="273" t="s">
        <v>1095</v>
      </c>
      <c r="G33" s="273" t="s">
        <v>1095</v>
      </c>
      <c r="H33" s="273" t="s">
        <v>1095</v>
      </c>
      <c r="I33" s="273" t="s">
        <v>1095</v>
      </c>
      <c r="J33" s="273" t="s">
        <v>1095</v>
      </c>
    </row>
    <row r="34" spans="2:10" x14ac:dyDescent="0.3">
      <c r="B34" s="183">
        <v>23</v>
      </c>
      <c r="C34" s="273" t="s">
        <v>1047</v>
      </c>
      <c r="D34" s="273" t="s">
        <v>1097</v>
      </c>
      <c r="E34" s="273" t="s">
        <v>1097</v>
      </c>
      <c r="F34" s="273" t="s">
        <v>1097</v>
      </c>
      <c r="G34" s="273" t="s">
        <v>1096</v>
      </c>
      <c r="H34" s="273" t="s">
        <v>1096</v>
      </c>
      <c r="I34" s="273" t="s">
        <v>1097</v>
      </c>
      <c r="J34" s="273" t="s">
        <v>1097</v>
      </c>
    </row>
    <row r="35" spans="2:10" ht="57.6" x14ac:dyDescent="0.3">
      <c r="B35" s="183">
        <v>24</v>
      </c>
      <c r="C35" s="273" t="s">
        <v>1048</v>
      </c>
      <c r="D35" s="184" t="s">
        <v>1098</v>
      </c>
      <c r="E35" s="184" t="s">
        <v>1098</v>
      </c>
      <c r="F35" s="184" t="s">
        <v>1098</v>
      </c>
      <c r="G35" s="330" t="s">
        <v>686</v>
      </c>
      <c r="H35" s="330" t="s">
        <v>686</v>
      </c>
      <c r="I35" s="184" t="s">
        <v>1099</v>
      </c>
      <c r="J35" s="184" t="s">
        <v>1099</v>
      </c>
    </row>
    <row r="36" spans="2:10" x14ac:dyDescent="0.3">
      <c r="B36" s="183">
        <v>25</v>
      </c>
      <c r="C36" s="273" t="s">
        <v>1049</v>
      </c>
      <c r="D36" s="273" t="s">
        <v>1100</v>
      </c>
      <c r="E36" s="273" t="s">
        <v>1100</v>
      </c>
      <c r="F36" s="273" t="s">
        <v>1100</v>
      </c>
      <c r="G36" s="330" t="s">
        <v>686</v>
      </c>
      <c r="H36" s="330" t="s">
        <v>686</v>
      </c>
      <c r="I36" s="273" t="s">
        <v>1100</v>
      </c>
      <c r="J36" s="273" t="s">
        <v>1100</v>
      </c>
    </row>
    <row r="37" spans="2:10" x14ac:dyDescent="0.3">
      <c r="B37" s="183">
        <v>26</v>
      </c>
      <c r="C37" s="273" t="s">
        <v>1050</v>
      </c>
      <c r="D37" s="273" t="s">
        <v>1101</v>
      </c>
      <c r="E37" s="273" t="s">
        <v>1101</v>
      </c>
      <c r="F37" s="273" t="s">
        <v>1101</v>
      </c>
      <c r="G37" s="330" t="s">
        <v>686</v>
      </c>
      <c r="H37" s="330" t="s">
        <v>686</v>
      </c>
      <c r="I37" s="273" t="s">
        <v>1101</v>
      </c>
      <c r="J37" s="273" t="s">
        <v>1101</v>
      </c>
    </row>
    <row r="38" spans="2:10" x14ac:dyDescent="0.3">
      <c r="B38" s="183">
        <v>27</v>
      </c>
      <c r="C38" s="273" t="s">
        <v>1051</v>
      </c>
      <c r="D38" s="273" t="s">
        <v>686</v>
      </c>
      <c r="E38" s="273" t="s">
        <v>686</v>
      </c>
      <c r="F38" s="273" t="s">
        <v>686</v>
      </c>
      <c r="G38" s="330" t="s">
        <v>686</v>
      </c>
      <c r="H38" s="330" t="s">
        <v>686</v>
      </c>
      <c r="I38" s="273" t="s">
        <v>686</v>
      </c>
      <c r="J38" s="273" t="s">
        <v>686</v>
      </c>
    </row>
    <row r="39" spans="2:10" x14ac:dyDescent="0.3">
      <c r="B39" s="183">
        <v>28</v>
      </c>
      <c r="C39" s="273" t="s">
        <v>1052</v>
      </c>
      <c r="D39" s="273" t="s">
        <v>1102</v>
      </c>
      <c r="E39" s="273" t="s">
        <v>1102</v>
      </c>
      <c r="F39" s="273" t="s">
        <v>1102</v>
      </c>
      <c r="G39" s="330" t="s">
        <v>686</v>
      </c>
      <c r="H39" s="330" t="s">
        <v>686</v>
      </c>
      <c r="I39" s="273" t="s">
        <v>1102</v>
      </c>
      <c r="J39" s="273" t="s">
        <v>1102</v>
      </c>
    </row>
    <row r="40" spans="2:10" x14ac:dyDescent="0.3">
      <c r="B40" s="183">
        <v>29</v>
      </c>
      <c r="C40" s="273" t="s">
        <v>1053</v>
      </c>
      <c r="D40" s="273" t="s">
        <v>63</v>
      </c>
      <c r="E40" s="273" t="s">
        <v>63</v>
      </c>
      <c r="F40" s="273" t="s">
        <v>63</v>
      </c>
      <c r="G40" s="330" t="s">
        <v>686</v>
      </c>
      <c r="H40" s="330" t="s">
        <v>686</v>
      </c>
      <c r="I40" s="273" t="s">
        <v>63</v>
      </c>
      <c r="J40" s="273" t="s">
        <v>63</v>
      </c>
    </row>
    <row r="41" spans="2:10" x14ac:dyDescent="0.3">
      <c r="B41" s="183">
        <v>30</v>
      </c>
      <c r="C41" s="273" t="s">
        <v>1054</v>
      </c>
      <c r="D41" s="273" t="s">
        <v>1069</v>
      </c>
      <c r="E41" s="273" t="s">
        <v>1069</v>
      </c>
      <c r="F41" s="273" t="s">
        <v>1069</v>
      </c>
      <c r="G41" s="273" t="s">
        <v>1069</v>
      </c>
      <c r="H41" s="273" t="s">
        <v>1070</v>
      </c>
      <c r="I41" s="273" t="s">
        <v>1069</v>
      </c>
      <c r="J41" s="273" t="s">
        <v>1069</v>
      </c>
    </row>
    <row r="42" spans="2:10" ht="72" x14ac:dyDescent="0.3">
      <c r="B42" s="183">
        <v>31</v>
      </c>
      <c r="C42" s="273" t="s">
        <v>1055</v>
      </c>
      <c r="D42" s="184" t="s">
        <v>1098</v>
      </c>
      <c r="E42" s="184" t="s">
        <v>1098</v>
      </c>
      <c r="F42" s="184" t="s">
        <v>1098</v>
      </c>
      <c r="G42" s="184" t="s">
        <v>1103</v>
      </c>
      <c r="H42" s="330" t="s">
        <v>686</v>
      </c>
      <c r="I42" s="184" t="s">
        <v>1099</v>
      </c>
      <c r="J42" s="184" t="s">
        <v>1099</v>
      </c>
    </row>
    <row r="43" spans="2:10" x14ac:dyDescent="0.3">
      <c r="B43" s="183">
        <v>32</v>
      </c>
      <c r="C43" s="273" t="s">
        <v>1056</v>
      </c>
      <c r="D43" s="273" t="s">
        <v>1100</v>
      </c>
      <c r="E43" s="273" t="s">
        <v>1100</v>
      </c>
      <c r="F43" s="273" t="s">
        <v>1100</v>
      </c>
      <c r="G43" s="273" t="s">
        <v>1100</v>
      </c>
      <c r="H43" s="330" t="s">
        <v>686</v>
      </c>
      <c r="I43" s="273" t="s">
        <v>1100</v>
      </c>
      <c r="J43" s="273" t="s">
        <v>1100</v>
      </c>
    </row>
    <row r="44" spans="2:10" x14ac:dyDescent="0.3">
      <c r="B44" s="183">
        <v>33</v>
      </c>
      <c r="C44" s="273" t="s">
        <v>1057</v>
      </c>
      <c r="D44" s="184" t="s">
        <v>1084</v>
      </c>
      <c r="E44" s="184" t="s">
        <v>1084</v>
      </c>
      <c r="F44" s="184" t="s">
        <v>1084</v>
      </c>
      <c r="G44" s="184" t="s">
        <v>1104</v>
      </c>
      <c r="H44" s="330" t="s">
        <v>686</v>
      </c>
      <c r="I44" s="184" t="s">
        <v>1084</v>
      </c>
      <c r="J44" s="184" t="s">
        <v>1084</v>
      </c>
    </row>
    <row r="45" spans="2:10" x14ac:dyDescent="0.3">
      <c r="B45" s="183">
        <v>34</v>
      </c>
      <c r="C45" s="273" t="s">
        <v>1058</v>
      </c>
      <c r="D45" s="273" t="s">
        <v>686</v>
      </c>
      <c r="E45" s="273" t="s">
        <v>686</v>
      </c>
      <c r="F45" s="273" t="s">
        <v>686</v>
      </c>
      <c r="G45" s="273" t="s">
        <v>1105</v>
      </c>
      <c r="H45" s="330" t="s">
        <v>686</v>
      </c>
      <c r="I45" s="273" t="s">
        <v>686</v>
      </c>
      <c r="J45" s="273" t="s">
        <v>686</v>
      </c>
    </row>
    <row r="46" spans="2:10" ht="28.8" x14ac:dyDescent="0.3">
      <c r="B46" s="148" t="s">
        <v>88</v>
      </c>
      <c r="C46" s="333" t="s">
        <v>1059</v>
      </c>
      <c r="D46" s="184" t="s">
        <v>1106</v>
      </c>
      <c r="E46" s="184" t="s">
        <v>1106</v>
      </c>
      <c r="F46" s="184" t="s">
        <v>1106</v>
      </c>
      <c r="G46" s="184" t="s">
        <v>1106</v>
      </c>
      <c r="H46" s="184" t="s">
        <v>1107</v>
      </c>
      <c r="I46" s="184" t="s">
        <v>1106</v>
      </c>
      <c r="J46" s="184" t="s">
        <v>1106</v>
      </c>
    </row>
    <row r="47" spans="2:10" x14ac:dyDescent="0.3">
      <c r="B47" s="148" t="s">
        <v>89</v>
      </c>
      <c r="C47" s="333" t="s">
        <v>1060</v>
      </c>
      <c r="D47" s="330">
        <v>4</v>
      </c>
      <c r="E47" s="330">
        <v>4</v>
      </c>
      <c r="F47" s="330">
        <v>4</v>
      </c>
      <c r="G47" s="330">
        <v>2</v>
      </c>
      <c r="H47" s="330">
        <v>1</v>
      </c>
      <c r="I47" s="330">
        <v>3</v>
      </c>
      <c r="J47" s="330">
        <v>3</v>
      </c>
    </row>
    <row r="48" spans="2:10" x14ac:dyDescent="0.3">
      <c r="B48" s="183">
        <v>35</v>
      </c>
      <c r="C48" s="273" t="s">
        <v>1061</v>
      </c>
      <c r="D48" s="273" t="s">
        <v>1110</v>
      </c>
      <c r="E48" s="273" t="s">
        <v>1110</v>
      </c>
      <c r="F48" s="273" t="s">
        <v>1110</v>
      </c>
      <c r="G48" s="273" t="s">
        <v>1073</v>
      </c>
      <c r="H48" s="273" t="s">
        <v>1108</v>
      </c>
      <c r="I48" s="273" t="s">
        <v>1109</v>
      </c>
      <c r="J48" s="273" t="s">
        <v>1109</v>
      </c>
    </row>
    <row r="49" spans="2:10" x14ac:dyDescent="0.3">
      <c r="B49" s="183">
        <v>36</v>
      </c>
      <c r="C49" s="273" t="s">
        <v>1062</v>
      </c>
      <c r="D49" s="273" t="s">
        <v>1070</v>
      </c>
      <c r="E49" s="273" t="s">
        <v>1070</v>
      </c>
      <c r="F49" s="273" t="s">
        <v>1070</v>
      </c>
      <c r="G49" s="273" t="s">
        <v>1070</v>
      </c>
      <c r="H49" s="273" t="s">
        <v>1070</v>
      </c>
      <c r="I49" s="273" t="s">
        <v>1070</v>
      </c>
      <c r="J49" s="273" t="s">
        <v>1070</v>
      </c>
    </row>
    <row r="50" spans="2:10" x14ac:dyDescent="0.3">
      <c r="B50" s="183">
        <v>37</v>
      </c>
      <c r="C50" s="273" t="s">
        <v>1063</v>
      </c>
      <c r="D50" s="273" t="s">
        <v>686</v>
      </c>
      <c r="E50" s="273" t="s">
        <v>686</v>
      </c>
      <c r="F50" s="273" t="s">
        <v>686</v>
      </c>
      <c r="G50" s="273" t="s">
        <v>686</v>
      </c>
      <c r="H50" s="273" t="s">
        <v>686</v>
      </c>
      <c r="I50" s="273" t="s">
        <v>686</v>
      </c>
      <c r="J50" s="273" t="s">
        <v>686</v>
      </c>
    </row>
    <row r="51" spans="2:10" ht="28.8" x14ac:dyDescent="0.3">
      <c r="B51" s="148" t="s">
        <v>90</v>
      </c>
      <c r="C51" s="333" t="s">
        <v>1064</v>
      </c>
      <c r="D51" s="334" t="s">
        <v>183</v>
      </c>
      <c r="E51" s="334" t="s">
        <v>183</v>
      </c>
      <c r="F51" s="334" t="s">
        <v>183</v>
      </c>
      <c r="G51" s="335" t="s">
        <v>190</v>
      </c>
      <c r="H51" s="336" t="s">
        <v>192</v>
      </c>
      <c r="I51" s="337" t="s">
        <v>195</v>
      </c>
      <c r="J51" s="337" t="s">
        <v>198</v>
      </c>
    </row>
    <row r="52" spans="2:10" x14ac:dyDescent="0.3">
      <c r="B52" s="721" t="s">
        <v>1065</v>
      </c>
      <c r="C52" s="721"/>
      <c r="D52" s="721"/>
    </row>
    <row r="53" spans="2:10" x14ac:dyDescent="0.3">
      <c r="B53" s="721"/>
      <c r="C53" s="721"/>
      <c r="D53" s="721"/>
    </row>
    <row r="54" spans="2:10" x14ac:dyDescent="0.3">
      <c r="B54" s="66"/>
    </row>
    <row r="55" spans="2:10" x14ac:dyDescent="0.3">
      <c r="B55" s="66"/>
    </row>
  </sheetData>
  <mergeCells count="1">
    <mergeCell ref="B52:D53"/>
  </mergeCells>
  <hyperlinks>
    <hyperlink ref="B2" location="Summary!B14" display="Template EU CCA: Main features of regulatory own funds instruments and eligible liabilities instruments" xr:uid="{E916DD10-DFA9-4449-8809-D8D8FD44C99B}"/>
    <hyperlink ref="D51" r:id="rId1" display="https://live.euronext.com/en/product/bonds-detail/32806/overview" xr:uid="{F3E66ECE-C225-43A0-A643-79252444878C}"/>
    <hyperlink ref="E51" r:id="rId2" display="https://live.euronext.com/en/product/bonds-detail/32806/overview" xr:uid="{CCA553FC-789A-4297-B11B-4D5CE6ED7115}"/>
    <hyperlink ref="F51" r:id="rId3" display="https://live.euronext.com/en/product/bonds-detail/32806/overview" xr:uid="{32E12042-587C-4700-B16B-889D63FF53DD}"/>
    <hyperlink ref="H51" r:id="rId4" display="https://nasdaqbaltic.com/statistics/lt/instrument/LT0000102253/company?date=2026-02-23" xr:uid="{515AFB3F-1B3F-419C-A465-D65007268327}"/>
    <hyperlink ref="I51" r:id="rId5" xr:uid="{4E55738D-C25F-4AEA-9DA8-F451E097A77A}"/>
    <hyperlink ref="J51" r:id="rId6" xr:uid="{6FEBF553-56F0-4B54-9245-96F4BE89010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56BDF-E619-43E3-A90D-F3D6537FE25E}">
  <sheetPr>
    <tabColor rgb="FF575783"/>
  </sheetPr>
  <dimension ref="B2:P20"/>
  <sheetViews>
    <sheetView workbookViewId="0">
      <selection activeCell="C9" sqref="C9"/>
    </sheetView>
  </sheetViews>
  <sheetFormatPr defaultColWidth="9.33203125" defaultRowHeight="14.4" x14ac:dyDescent="0.3"/>
  <cols>
    <col min="1" max="1" width="3.88671875" style="22" customWidth="1"/>
    <col min="2" max="2" width="4.5546875" style="22" customWidth="1"/>
    <col min="3" max="3" width="19.109375" style="22" customWidth="1"/>
    <col min="4" max="4" width="18.5546875" style="22" customWidth="1"/>
    <col min="5" max="5" width="10.44140625" style="22" customWidth="1"/>
    <col min="6" max="6" width="17.6640625" style="22" customWidth="1"/>
    <col min="7" max="7" width="13.44140625" style="22" customWidth="1"/>
    <col min="8" max="8" width="14.44140625" style="22" customWidth="1"/>
    <col min="9" max="9" width="11" style="22" customWidth="1"/>
    <col min="10" max="10" width="14" style="22" customWidth="1"/>
    <col min="11" max="11" width="12.88671875" style="22" customWidth="1"/>
    <col min="12" max="12" width="27.6640625" style="22" customWidth="1"/>
    <col min="13" max="13" width="9.33203125" style="22"/>
    <col min="14" max="14" width="13.33203125" style="22" customWidth="1"/>
    <col min="15" max="15" width="11.44140625" style="22" customWidth="1"/>
    <col min="16" max="16" width="14.5546875" style="22" customWidth="1"/>
    <col min="17" max="16384" width="9.33203125" style="22"/>
  </cols>
  <sheetData>
    <row r="2" spans="2:16" ht="21" x14ac:dyDescent="0.3">
      <c r="B2" s="36" t="s">
        <v>1124</v>
      </c>
    </row>
    <row r="3" spans="2:16" ht="18" x14ac:dyDescent="0.3">
      <c r="C3" s="37"/>
    </row>
    <row r="5" spans="2:16" x14ac:dyDescent="0.3">
      <c r="B5" s="58"/>
      <c r="C5" s="58"/>
      <c r="D5" s="68" t="s">
        <v>23</v>
      </c>
      <c r="E5" s="68" t="s">
        <v>25</v>
      </c>
      <c r="F5" s="68" t="s">
        <v>26</v>
      </c>
      <c r="G5" s="68" t="s">
        <v>27</v>
      </c>
      <c r="H5" s="68" t="s">
        <v>28</v>
      </c>
      <c r="I5" s="68" t="s">
        <v>29</v>
      </c>
      <c r="J5" s="68" t="s">
        <v>227</v>
      </c>
      <c r="K5" s="68" t="s">
        <v>228</v>
      </c>
      <c r="L5" s="68" t="s">
        <v>251</v>
      </c>
      <c r="M5" s="68" t="s">
        <v>252</v>
      </c>
      <c r="N5" s="68" t="s">
        <v>253</v>
      </c>
      <c r="O5" s="68" t="s">
        <v>254</v>
      </c>
      <c r="P5" s="68" t="s">
        <v>264</v>
      </c>
    </row>
    <row r="6" spans="2:16" ht="15.75" customHeight="1" x14ac:dyDescent="0.3">
      <c r="B6" s="58"/>
      <c r="C6" s="58"/>
      <c r="D6" s="723" t="s">
        <v>1125</v>
      </c>
      <c r="E6" s="723"/>
      <c r="F6" s="723" t="s">
        <v>1126</v>
      </c>
      <c r="G6" s="723"/>
      <c r="H6" s="723" t="s">
        <v>1131</v>
      </c>
      <c r="I6" s="723" t="s">
        <v>1132</v>
      </c>
      <c r="J6" s="723" t="s">
        <v>1133</v>
      </c>
      <c r="K6" s="723"/>
      <c r="L6" s="723"/>
      <c r="M6" s="723"/>
      <c r="N6" s="723" t="s">
        <v>1137</v>
      </c>
      <c r="O6" s="723" t="s">
        <v>1138</v>
      </c>
      <c r="P6" s="723" t="s">
        <v>1139</v>
      </c>
    </row>
    <row r="7" spans="2:16" x14ac:dyDescent="0.3">
      <c r="B7" s="58"/>
      <c r="C7" s="58"/>
      <c r="D7" s="723"/>
      <c r="E7" s="723"/>
      <c r="F7" s="723"/>
      <c r="G7" s="723"/>
      <c r="H7" s="723"/>
      <c r="I7" s="723"/>
      <c r="J7" s="723"/>
      <c r="K7" s="723"/>
      <c r="L7" s="723"/>
      <c r="M7" s="723"/>
      <c r="N7" s="723"/>
      <c r="O7" s="723"/>
      <c r="P7" s="723"/>
    </row>
    <row r="8" spans="2:16" ht="55.2" x14ac:dyDescent="0.3">
      <c r="B8" s="58"/>
      <c r="C8" s="702" t="s">
        <v>2086</v>
      </c>
      <c r="D8" s="68" t="s">
        <v>1127</v>
      </c>
      <c r="E8" s="68" t="s">
        <v>1128</v>
      </c>
      <c r="F8" s="68" t="s">
        <v>1129</v>
      </c>
      <c r="G8" s="68" t="s">
        <v>1130</v>
      </c>
      <c r="H8" s="723"/>
      <c r="I8" s="723"/>
      <c r="J8" s="68" t="s">
        <v>1134</v>
      </c>
      <c r="K8" s="68" t="s">
        <v>1126</v>
      </c>
      <c r="L8" s="68" t="s">
        <v>1135</v>
      </c>
      <c r="M8" s="68" t="s">
        <v>1136</v>
      </c>
      <c r="N8" s="723"/>
      <c r="O8" s="723"/>
      <c r="P8" s="723"/>
    </row>
    <row r="9" spans="2:16" ht="27.6" x14ac:dyDescent="0.3">
      <c r="B9" s="309" t="s">
        <v>12</v>
      </c>
      <c r="C9" s="310" t="s">
        <v>1147</v>
      </c>
      <c r="D9" s="311"/>
      <c r="E9" s="311"/>
      <c r="F9" s="311"/>
      <c r="G9" s="311"/>
      <c r="H9" s="311"/>
      <c r="I9" s="311"/>
      <c r="J9" s="311"/>
      <c r="K9" s="311"/>
      <c r="L9" s="311"/>
      <c r="M9" s="311"/>
      <c r="N9" s="311"/>
      <c r="O9" s="312"/>
      <c r="P9" s="312"/>
    </row>
    <row r="10" spans="2:16" x14ac:dyDescent="0.3">
      <c r="B10" s="313" t="s">
        <v>12</v>
      </c>
      <c r="C10" s="314" t="s">
        <v>255</v>
      </c>
      <c r="D10" s="315">
        <v>2526542.65</v>
      </c>
      <c r="E10" s="315"/>
      <c r="F10" s="315">
        <v>8865</v>
      </c>
      <c r="G10" s="315"/>
      <c r="H10" s="315">
        <v>181933</v>
      </c>
      <c r="I10" s="316">
        <f>SUM(D10:H10)</f>
        <v>2717340.65</v>
      </c>
      <c r="J10" s="315">
        <v>202123.41200000001</v>
      </c>
      <c r="K10" s="315">
        <v>712.3</v>
      </c>
      <c r="L10" s="315">
        <v>14554.64</v>
      </c>
      <c r="M10" s="315">
        <f>SUM(J10:L10)</f>
        <v>217390.35200000001</v>
      </c>
      <c r="N10" s="316">
        <v>339667.58100000001</v>
      </c>
      <c r="O10" s="317">
        <v>0.99468752888336565</v>
      </c>
      <c r="P10" s="317">
        <v>0.01</v>
      </c>
    </row>
    <row r="11" spans="2:16" x14ac:dyDescent="0.3">
      <c r="B11" s="313" t="s">
        <v>13</v>
      </c>
      <c r="C11" s="314" t="s">
        <v>262</v>
      </c>
      <c r="D11" s="315">
        <v>4119.7</v>
      </c>
      <c r="E11" s="315"/>
      <c r="F11" s="315">
        <v>127</v>
      </c>
      <c r="G11" s="315"/>
      <c r="H11" s="315"/>
      <c r="I11" s="316">
        <f t="shared" ref="I11:I19" si="0">SUM(D11:H11)</f>
        <v>4246.7</v>
      </c>
      <c r="J11" s="315">
        <v>329.57600000000002</v>
      </c>
      <c r="K11" s="315">
        <v>10.199999999999999</v>
      </c>
      <c r="L11" s="315"/>
      <c r="M11" s="315">
        <f t="shared" ref="M11:M19" si="1">SUM(J11:L11)</f>
        <v>339.77600000000001</v>
      </c>
      <c r="N11" s="316">
        <v>530.83749999999998</v>
      </c>
      <c r="O11" s="317">
        <v>1.5546731798560887E-3</v>
      </c>
      <c r="P11" s="317">
        <v>0.01</v>
      </c>
    </row>
    <row r="12" spans="2:16" x14ac:dyDescent="0.3">
      <c r="B12" s="313" t="s">
        <v>14</v>
      </c>
      <c r="C12" s="314" t="s">
        <v>1140</v>
      </c>
      <c r="D12" s="315">
        <v>2112.8000000000002</v>
      </c>
      <c r="E12" s="315"/>
      <c r="F12" s="315"/>
      <c r="G12" s="315"/>
      <c r="H12" s="315"/>
      <c r="I12" s="316">
        <f t="shared" si="0"/>
        <v>2112.8000000000002</v>
      </c>
      <c r="J12" s="315">
        <v>169.024</v>
      </c>
      <c r="K12" s="315"/>
      <c r="L12" s="315"/>
      <c r="M12" s="315">
        <f t="shared" si="1"/>
        <v>169.024</v>
      </c>
      <c r="N12" s="316">
        <v>264.10000000000002</v>
      </c>
      <c r="O12" s="317">
        <v>7.7338328649461871E-4</v>
      </c>
      <c r="P12" s="317">
        <v>0</v>
      </c>
    </row>
    <row r="13" spans="2:16" x14ac:dyDescent="0.3">
      <c r="B13" s="313" t="s">
        <v>15</v>
      </c>
      <c r="C13" s="314" t="s">
        <v>258</v>
      </c>
      <c r="D13" s="315">
        <v>1763.9</v>
      </c>
      <c r="E13" s="315"/>
      <c r="F13" s="315"/>
      <c r="G13" s="315"/>
      <c r="H13" s="315"/>
      <c r="I13" s="316">
        <f t="shared" si="0"/>
        <v>1763.9</v>
      </c>
      <c r="J13" s="315">
        <v>141.11199999999999</v>
      </c>
      <c r="K13" s="315"/>
      <c r="L13" s="315"/>
      <c r="M13" s="315">
        <f t="shared" si="1"/>
        <v>141.11199999999999</v>
      </c>
      <c r="N13" s="316">
        <v>220.48750000000001</v>
      </c>
      <c r="O13" s="317">
        <v>6.4566962279811525E-4</v>
      </c>
      <c r="P13" s="317">
        <v>0.01</v>
      </c>
    </row>
    <row r="14" spans="2:16" x14ac:dyDescent="0.3">
      <c r="B14" s="313" t="s">
        <v>16</v>
      </c>
      <c r="C14" s="314" t="s">
        <v>1141</v>
      </c>
      <c r="D14" s="315">
        <v>1734.1</v>
      </c>
      <c r="E14" s="315"/>
      <c r="F14" s="315"/>
      <c r="G14" s="315"/>
      <c r="H14" s="315"/>
      <c r="I14" s="316">
        <f t="shared" si="0"/>
        <v>1734.1</v>
      </c>
      <c r="J14" s="315">
        <v>138.72800000000001</v>
      </c>
      <c r="K14" s="315"/>
      <c r="L14" s="315"/>
      <c r="M14" s="315">
        <f t="shared" si="1"/>
        <v>138.72800000000001</v>
      </c>
      <c r="N14" s="316">
        <v>216.76249999999999</v>
      </c>
      <c r="O14" s="317">
        <v>6.3476143369477385E-4</v>
      </c>
      <c r="P14" s="317">
        <v>0</v>
      </c>
    </row>
    <row r="15" spans="2:16" x14ac:dyDescent="0.3">
      <c r="B15" s="313" t="s">
        <v>17</v>
      </c>
      <c r="C15" s="314" t="s">
        <v>1142</v>
      </c>
      <c r="D15" s="315">
        <v>1315</v>
      </c>
      <c r="E15" s="315"/>
      <c r="F15" s="315"/>
      <c r="G15" s="315"/>
      <c r="H15" s="315"/>
      <c r="I15" s="316">
        <f t="shared" si="0"/>
        <v>1315</v>
      </c>
      <c r="J15" s="315">
        <v>105.2</v>
      </c>
      <c r="K15" s="315"/>
      <c r="L15" s="315"/>
      <c r="M15" s="315">
        <f t="shared" si="1"/>
        <v>105.2</v>
      </c>
      <c r="N15" s="316">
        <v>164.375</v>
      </c>
      <c r="O15" s="317">
        <v>4.813512976810032E-4</v>
      </c>
      <c r="P15" s="317">
        <v>0.02</v>
      </c>
    </row>
    <row r="16" spans="2:16" x14ac:dyDescent="0.3">
      <c r="B16" s="313" t="s">
        <v>18</v>
      </c>
      <c r="C16" s="314" t="s">
        <v>1143</v>
      </c>
      <c r="D16" s="315">
        <v>817.1</v>
      </c>
      <c r="E16" s="315"/>
      <c r="F16" s="315"/>
      <c r="G16" s="315"/>
      <c r="H16" s="315"/>
      <c r="I16" s="316">
        <f t="shared" si="0"/>
        <v>817.1</v>
      </c>
      <c r="J16" s="315">
        <v>65.367999999999995</v>
      </c>
      <c r="K16" s="315"/>
      <c r="L16" s="315"/>
      <c r="M16" s="315">
        <f t="shared" si="1"/>
        <v>65.367999999999995</v>
      </c>
      <c r="N16" s="316">
        <v>102.1375</v>
      </c>
      <c r="O16" s="317">
        <v>2.9909668846779292E-4</v>
      </c>
      <c r="P16" s="317">
        <v>0.02</v>
      </c>
    </row>
    <row r="17" spans="2:16" x14ac:dyDescent="0.3">
      <c r="B17" s="313" t="s">
        <v>19</v>
      </c>
      <c r="C17" s="314" t="s">
        <v>1144</v>
      </c>
      <c r="D17" s="315">
        <v>112</v>
      </c>
      <c r="E17" s="315"/>
      <c r="F17" s="315">
        <v>633</v>
      </c>
      <c r="G17" s="315"/>
      <c r="H17" s="315"/>
      <c r="I17" s="316">
        <f t="shared" si="0"/>
        <v>745</v>
      </c>
      <c r="J17" s="315">
        <v>8.9600000000000009</v>
      </c>
      <c r="K17" s="315">
        <v>72.599999999999994</v>
      </c>
      <c r="L17" s="315"/>
      <c r="M17" s="315">
        <f t="shared" si="1"/>
        <v>81.56</v>
      </c>
      <c r="N17" s="316">
        <v>93.125</v>
      </c>
      <c r="O17" s="317">
        <v>3.7318452318310473E-4</v>
      </c>
      <c r="P17" s="317">
        <v>1.4999999999999999E-2</v>
      </c>
    </row>
    <row r="18" spans="2:16" x14ac:dyDescent="0.3">
      <c r="B18" s="313" t="s">
        <v>20</v>
      </c>
      <c r="C18" s="314" t="s">
        <v>1145</v>
      </c>
      <c r="D18" s="318">
        <v>388</v>
      </c>
      <c r="E18" s="318"/>
      <c r="F18" s="318"/>
      <c r="G18" s="318"/>
      <c r="H18" s="318"/>
      <c r="I18" s="316">
        <f t="shared" si="0"/>
        <v>388</v>
      </c>
      <c r="J18" s="318">
        <v>31.04</v>
      </c>
      <c r="K18" s="318"/>
      <c r="L18" s="318"/>
      <c r="M18" s="315">
        <f t="shared" si="1"/>
        <v>31.04</v>
      </c>
      <c r="N18" s="318">
        <v>48.5</v>
      </c>
      <c r="O18" s="319">
        <v>1.4202608631196139E-4</v>
      </c>
      <c r="P18" s="319">
        <v>0.02</v>
      </c>
    </row>
    <row r="19" spans="2:16" x14ac:dyDescent="0.3">
      <c r="B19" s="313" t="s">
        <v>21</v>
      </c>
      <c r="C19" s="314" t="s">
        <v>1146</v>
      </c>
      <c r="D19" s="315">
        <v>1115.5</v>
      </c>
      <c r="E19" s="315"/>
      <c r="F19" s="315"/>
      <c r="G19" s="315"/>
      <c r="H19" s="315"/>
      <c r="I19" s="316">
        <f t="shared" si="0"/>
        <v>1115.5</v>
      </c>
      <c r="J19" s="315">
        <v>89.24</v>
      </c>
      <c r="K19" s="315"/>
      <c r="L19" s="315"/>
      <c r="M19" s="315">
        <f t="shared" si="1"/>
        <v>89.24</v>
      </c>
      <c r="N19" s="316">
        <v>139.4375</v>
      </c>
      <c r="O19" s="317">
        <v>4.083249981468029E-4</v>
      </c>
      <c r="P19" s="317">
        <v>0</v>
      </c>
    </row>
    <row r="20" spans="2:16" x14ac:dyDescent="0.3">
      <c r="B20" s="320" t="s">
        <v>230</v>
      </c>
      <c r="C20" s="321" t="s">
        <v>740</v>
      </c>
      <c r="D20" s="322">
        <f>SUM(D10:D19)</f>
        <v>2540020.75</v>
      </c>
      <c r="E20" s="322"/>
      <c r="F20" s="322">
        <f t="shared" ref="F20:O20" si="2">SUM(F10:F19)</f>
        <v>9625</v>
      </c>
      <c r="G20" s="322"/>
      <c r="H20" s="322">
        <f t="shared" si="2"/>
        <v>181933</v>
      </c>
      <c r="I20" s="322">
        <f t="shared" si="2"/>
        <v>2731578.75</v>
      </c>
      <c r="J20" s="322">
        <f t="shared" si="2"/>
        <v>203201.66</v>
      </c>
      <c r="K20" s="322">
        <f t="shared" si="2"/>
        <v>795.1</v>
      </c>
      <c r="L20" s="322">
        <f t="shared" si="2"/>
        <v>14554.64</v>
      </c>
      <c r="M20" s="322">
        <f t="shared" si="2"/>
        <v>218551.40000000002</v>
      </c>
      <c r="N20" s="322">
        <f t="shared" si="2"/>
        <v>341447.34350000002</v>
      </c>
      <c r="O20" s="323">
        <f t="shared" si="2"/>
        <v>1</v>
      </c>
      <c r="P20" s="324"/>
    </row>
  </sheetData>
  <mergeCells count="8">
    <mergeCell ref="O6:O8"/>
    <mergeCell ref="P6:P8"/>
    <mergeCell ref="D6:E7"/>
    <mergeCell ref="F6:G7"/>
    <mergeCell ref="H6:H8"/>
    <mergeCell ref="I6:I8"/>
    <mergeCell ref="J6:M7"/>
    <mergeCell ref="N6:N8"/>
  </mergeCells>
  <conditionalFormatting sqref="D9:N19 D20:P20">
    <cfRule type="cellIs" dxfId="8" priority="1" stopIfTrue="1" operator="lessThan">
      <formula>0</formula>
    </cfRule>
  </conditionalFormatting>
  <conditionalFormatting sqref="O10:P19">
    <cfRule type="cellIs" dxfId="7" priority="2" stopIfTrue="1" operator="lessThan">
      <formula>0</formula>
    </cfRule>
  </conditionalFormatting>
  <hyperlinks>
    <hyperlink ref="B2" location="Summary!B16" display="Template EU CCyB1 - Geographical distribution of credit exposures relevant for the calculation of the countercyclical buffer" xr:uid="{10E1A58D-F9EE-4F23-A151-19984CCDF4F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2F13B-98AB-40C2-80E0-D0133C807501}">
  <sheetPr>
    <tabColor rgb="FF575783"/>
  </sheetPr>
  <dimension ref="B1:D7"/>
  <sheetViews>
    <sheetView workbookViewId="0">
      <selection activeCell="C5" sqref="C5"/>
    </sheetView>
  </sheetViews>
  <sheetFormatPr defaultColWidth="9.33203125" defaultRowHeight="14.4" x14ac:dyDescent="0.3"/>
  <cols>
    <col min="1" max="1" width="4.44140625" style="22" customWidth="1"/>
    <col min="2" max="2" width="9.33203125" style="22"/>
    <col min="3" max="3" width="55.33203125" style="22" customWidth="1"/>
    <col min="4" max="4" width="22" style="22" customWidth="1"/>
    <col min="5" max="5" width="44" style="22" bestFit="1" customWidth="1"/>
    <col min="6" max="6" width="26.5546875" style="22" customWidth="1"/>
    <col min="7" max="7" width="44" style="22" bestFit="1" customWidth="1"/>
    <col min="8" max="8" width="16.5546875" style="22" customWidth="1"/>
    <col min="9" max="9" width="25.6640625" style="22" bestFit="1" customWidth="1"/>
    <col min="10" max="10" width="14" style="22" customWidth="1"/>
    <col min="11" max="11" width="25.6640625" style="22" bestFit="1" customWidth="1"/>
    <col min="12" max="16384" width="9.33203125" style="22"/>
  </cols>
  <sheetData>
    <row r="1" spans="2:4" ht="18" x14ac:dyDescent="0.35">
      <c r="C1" s="69"/>
    </row>
    <row r="2" spans="2:4" ht="21" x14ac:dyDescent="0.4">
      <c r="B2" s="20" t="s">
        <v>1150</v>
      </c>
    </row>
    <row r="4" spans="2:4" x14ac:dyDescent="0.3">
      <c r="B4" s="42"/>
      <c r="C4" s="42" t="s">
        <v>2086</v>
      </c>
      <c r="D4" s="43" t="s">
        <v>23</v>
      </c>
    </row>
    <row r="5" spans="2:4" x14ac:dyDescent="0.3">
      <c r="B5" s="306">
        <v>1</v>
      </c>
      <c r="C5" s="307" t="s">
        <v>747</v>
      </c>
      <c r="D5" s="308">
        <v>2835136.0079999999</v>
      </c>
    </row>
    <row r="6" spans="2:4" x14ac:dyDescent="0.3">
      <c r="B6" s="306">
        <v>2</v>
      </c>
      <c r="C6" s="307" t="s">
        <v>1148</v>
      </c>
      <c r="D6" s="699">
        <v>9.9967577421146685E-3</v>
      </c>
    </row>
    <row r="7" spans="2:4" x14ac:dyDescent="0.3">
      <c r="B7" s="306">
        <v>3</v>
      </c>
      <c r="C7" s="307" t="s">
        <v>1149</v>
      </c>
      <c r="D7" s="308">
        <v>28342.167837922076</v>
      </c>
    </row>
  </sheetData>
  <conditionalFormatting sqref="D5:D7">
    <cfRule type="cellIs" dxfId="6" priority="1" stopIfTrue="1" operator="lessThan">
      <formula>0</formula>
    </cfRule>
  </conditionalFormatting>
  <hyperlinks>
    <hyperlink ref="B2" location="Summary!B17" display="EU CCyB2 forma. Įstaigos specialaus anticiklinio kapitalo rezervo suma" xr:uid="{533BA725-E019-41AF-8F4D-6F9BDDB6C45A}"/>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BE8C7-A0F7-4D88-ADE2-47E46A706DA9}">
  <sheetPr>
    <tabColor rgb="FF575783"/>
  </sheetPr>
  <dimension ref="B2:F20"/>
  <sheetViews>
    <sheetView workbookViewId="0">
      <selection activeCell="C6" sqref="C6"/>
    </sheetView>
  </sheetViews>
  <sheetFormatPr defaultColWidth="9.33203125" defaultRowHeight="14.4" x14ac:dyDescent="0.3"/>
  <cols>
    <col min="1" max="1" width="2.77734375" style="22" customWidth="1"/>
    <col min="2" max="2" width="9.33203125" style="22"/>
    <col min="3" max="3" width="63.33203125" style="22" customWidth="1"/>
    <col min="4" max="4" width="17.6640625" style="22" customWidth="1"/>
    <col min="5" max="16384" width="9.33203125" style="22"/>
  </cols>
  <sheetData>
    <row r="2" spans="2:6" ht="21" x14ac:dyDescent="0.3">
      <c r="B2" s="75" t="s">
        <v>1160</v>
      </c>
      <c r="C2" s="72"/>
      <c r="D2" s="72"/>
    </row>
    <row r="4" spans="2:6" x14ac:dyDescent="0.3">
      <c r="B4" s="33"/>
      <c r="C4" s="33"/>
      <c r="D4" s="74" t="s">
        <v>23</v>
      </c>
    </row>
    <row r="5" spans="2:6" x14ac:dyDescent="0.3">
      <c r="B5" s="33"/>
      <c r="C5" s="33" t="s">
        <v>2086</v>
      </c>
      <c r="D5" s="59" t="s">
        <v>1161</v>
      </c>
    </row>
    <row r="6" spans="2:6" x14ac:dyDescent="0.3">
      <c r="B6" s="183">
        <v>1</v>
      </c>
      <c r="C6" s="184" t="s">
        <v>1162</v>
      </c>
      <c r="D6" s="300">
        <v>6075470</v>
      </c>
      <c r="E6" s="73"/>
      <c r="F6" s="28"/>
    </row>
    <row r="7" spans="2:6" ht="28.8" x14ac:dyDescent="0.3">
      <c r="B7" s="183">
        <v>2</v>
      </c>
      <c r="C7" s="184" t="s">
        <v>1163</v>
      </c>
      <c r="D7" s="300">
        <v>-215512</v>
      </c>
      <c r="E7" s="73"/>
      <c r="F7" s="28"/>
    </row>
    <row r="8" spans="2:6" ht="28.8" x14ac:dyDescent="0.3">
      <c r="B8" s="183">
        <v>3</v>
      </c>
      <c r="C8" s="184" t="s">
        <v>1164</v>
      </c>
      <c r="D8" s="301"/>
    </row>
    <row r="9" spans="2:6" ht="28.8" x14ac:dyDescent="0.3">
      <c r="B9" s="183">
        <v>4</v>
      </c>
      <c r="C9" s="247" t="s">
        <v>1165</v>
      </c>
      <c r="D9" s="301"/>
    </row>
    <row r="10" spans="2:6" ht="43.2" x14ac:dyDescent="0.3">
      <c r="B10" s="183">
        <v>5</v>
      </c>
      <c r="C10" s="149" t="s">
        <v>1166</v>
      </c>
      <c r="D10" s="301"/>
    </row>
    <row r="11" spans="2:6" ht="28.8" x14ac:dyDescent="0.3">
      <c r="B11" s="183">
        <v>6</v>
      </c>
      <c r="C11" s="184" t="s">
        <v>1167</v>
      </c>
      <c r="D11" s="302"/>
    </row>
    <row r="12" spans="2:6" x14ac:dyDescent="0.3">
      <c r="B12" s="183">
        <v>7</v>
      </c>
      <c r="C12" s="184" t="s">
        <v>1168</v>
      </c>
      <c r="D12" s="303"/>
    </row>
    <row r="13" spans="2:6" x14ac:dyDescent="0.3">
      <c r="B13" s="183">
        <v>8</v>
      </c>
      <c r="C13" s="184" t="s">
        <v>1169</v>
      </c>
      <c r="D13" s="301">
        <v>19416</v>
      </c>
    </row>
    <row r="14" spans="2:6" x14ac:dyDescent="0.3">
      <c r="B14" s="183">
        <v>9</v>
      </c>
      <c r="C14" s="184" t="s">
        <v>1170</v>
      </c>
      <c r="D14" s="301">
        <v>-73</v>
      </c>
    </row>
    <row r="15" spans="2:6" ht="28.8" x14ac:dyDescent="0.3">
      <c r="B15" s="183">
        <v>10</v>
      </c>
      <c r="C15" s="184" t="s">
        <v>1171</v>
      </c>
      <c r="D15" s="301">
        <v>589531</v>
      </c>
    </row>
    <row r="16" spans="2:6" ht="28.8" x14ac:dyDescent="0.3">
      <c r="B16" s="183">
        <v>11</v>
      </c>
      <c r="C16" s="149" t="s">
        <v>1172</v>
      </c>
      <c r="D16" s="304">
        <v>-281.32900000000001</v>
      </c>
    </row>
    <row r="17" spans="2:4" ht="28.8" x14ac:dyDescent="0.3">
      <c r="B17" s="183" t="s">
        <v>124</v>
      </c>
      <c r="C17" s="149" t="s">
        <v>1173</v>
      </c>
      <c r="D17" s="305"/>
    </row>
    <row r="18" spans="2:4" ht="28.8" x14ac:dyDescent="0.3">
      <c r="B18" s="183" t="s">
        <v>125</v>
      </c>
      <c r="C18" s="149" t="s">
        <v>1174</v>
      </c>
      <c r="D18" s="305"/>
    </row>
    <row r="19" spans="2:4" x14ac:dyDescent="0.3">
      <c r="B19" s="183">
        <v>12</v>
      </c>
      <c r="C19" s="184" t="s">
        <v>1175</v>
      </c>
      <c r="D19" s="301">
        <v>-329648.75</v>
      </c>
    </row>
    <row r="20" spans="2:4" x14ac:dyDescent="0.3">
      <c r="B20" s="298">
        <v>13</v>
      </c>
      <c r="C20" s="299" t="s">
        <v>772</v>
      </c>
      <c r="D20" s="147">
        <v>6138901.9210000001</v>
      </c>
    </row>
  </sheetData>
  <hyperlinks>
    <hyperlink ref="B2:D2" location="Santrauka!B29" display="EU LR1 - LRSum forma. Apskaitinio turto ir sverto koeficiento pozicijų suderinimo santrauka" xr:uid="{4A2E0F6F-2EE9-41A5-A92F-AFADA07F264B}"/>
    <hyperlink ref="B2" location="Summary!B19" display="EU LR1 - LRSum forma. Apskaitinio turto ir sverto koeficiento pozicijų suderinimo santrauka" xr:uid="{FDFFB276-3D38-4059-9F69-E4D1AB0F122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3B30D-902A-4BE8-A8ED-07B4BAE22142}">
  <sheetPr>
    <tabColor rgb="FF575783"/>
  </sheetPr>
  <dimension ref="A2:M74"/>
  <sheetViews>
    <sheetView workbookViewId="0">
      <selection activeCell="I11" sqref="I11"/>
    </sheetView>
  </sheetViews>
  <sheetFormatPr defaultColWidth="9.33203125" defaultRowHeight="18" customHeight="1" x14ac:dyDescent="0.3"/>
  <cols>
    <col min="1" max="1" width="3.33203125" style="22" customWidth="1"/>
    <col min="2" max="2" width="8.5546875" style="35" customWidth="1"/>
    <col min="3" max="3" width="71.6640625" style="22" customWidth="1"/>
    <col min="4" max="4" width="16.6640625" style="22" customWidth="1"/>
    <col min="5" max="5" width="20.5546875" style="22" customWidth="1"/>
    <col min="6" max="16384" width="9.33203125" style="22"/>
  </cols>
  <sheetData>
    <row r="2" spans="1:5" ht="18" customHeight="1" x14ac:dyDescent="0.4">
      <c r="A2" s="76"/>
      <c r="B2" s="23" t="s">
        <v>1176</v>
      </c>
    </row>
    <row r="4" spans="1:5" ht="18" customHeight="1" x14ac:dyDescent="0.3">
      <c r="B4" s="78"/>
      <c r="C4" s="33"/>
      <c r="D4" s="725" t="s">
        <v>1177</v>
      </c>
      <c r="E4" s="726"/>
    </row>
    <row r="5" spans="1:5" ht="18" customHeight="1" x14ac:dyDescent="0.3">
      <c r="B5" s="727" t="s">
        <v>2086</v>
      </c>
      <c r="C5" s="727"/>
      <c r="D5" s="80" t="s">
        <v>23</v>
      </c>
      <c r="E5" s="80" t="s">
        <v>25</v>
      </c>
    </row>
    <row r="6" spans="1:5" ht="18" customHeight="1" x14ac:dyDescent="0.3">
      <c r="B6" s="727"/>
      <c r="C6" s="727"/>
      <c r="D6" s="81" t="s">
        <v>998</v>
      </c>
      <c r="E6" s="81" t="s">
        <v>1178</v>
      </c>
    </row>
    <row r="7" spans="1:5" ht="18" customHeight="1" x14ac:dyDescent="0.3">
      <c r="B7" s="724" t="s">
        <v>1179</v>
      </c>
      <c r="C7" s="724"/>
      <c r="D7" s="724"/>
      <c r="E7" s="724"/>
    </row>
    <row r="8" spans="1:5" ht="14.4" x14ac:dyDescent="0.3">
      <c r="B8" s="229">
        <v>1</v>
      </c>
      <c r="C8" s="149" t="s">
        <v>1180</v>
      </c>
      <c r="D8" s="282">
        <v>5536832</v>
      </c>
      <c r="E8" s="282">
        <v>4737341.9000800001</v>
      </c>
    </row>
    <row r="9" spans="1:5" ht="28.8" x14ac:dyDescent="0.3">
      <c r="B9" s="148">
        <v>2</v>
      </c>
      <c r="C9" s="149" t="s">
        <v>1181</v>
      </c>
      <c r="D9" s="282"/>
      <c r="E9" s="282"/>
    </row>
    <row r="10" spans="1:5" ht="28.8" x14ac:dyDescent="0.3">
      <c r="B10" s="148">
        <v>3</v>
      </c>
      <c r="C10" s="149" t="s">
        <v>1182</v>
      </c>
      <c r="D10" s="282"/>
      <c r="E10" s="282"/>
    </row>
    <row r="11" spans="1:5" ht="28.8" x14ac:dyDescent="0.3">
      <c r="B11" s="148">
        <v>4</v>
      </c>
      <c r="C11" s="149" t="s">
        <v>1183</v>
      </c>
      <c r="D11" s="282"/>
      <c r="E11" s="282"/>
    </row>
    <row r="12" spans="1:5" ht="18" customHeight="1" x14ac:dyDescent="0.3">
      <c r="B12" s="148">
        <v>5</v>
      </c>
      <c r="C12" s="283" t="s">
        <v>1184</v>
      </c>
      <c r="D12" s="282"/>
      <c r="E12" s="282"/>
    </row>
    <row r="13" spans="1:5" ht="18" customHeight="1" x14ac:dyDescent="0.3">
      <c r="B13" s="229">
        <v>6</v>
      </c>
      <c r="C13" s="149" t="s">
        <v>1185</v>
      </c>
      <c r="D13" s="282">
        <v>-37916.078999999998</v>
      </c>
      <c r="E13" s="282">
        <v>-36081.550000000003</v>
      </c>
    </row>
    <row r="14" spans="1:5" ht="18" customHeight="1" x14ac:dyDescent="0.3">
      <c r="B14" s="284">
        <v>7</v>
      </c>
      <c r="C14" s="285" t="s">
        <v>1186</v>
      </c>
      <c r="D14" s="147">
        <f>SUM(D8:D13)</f>
        <v>5498915.9210000001</v>
      </c>
      <c r="E14" s="147">
        <f>SUM(E8:E13)</f>
        <v>4701260.3500800002</v>
      </c>
    </row>
    <row r="15" spans="1:5" ht="18" customHeight="1" x14ac:dyDescent="0.3">
      <c r="B15" s="724" t="s">
        <v>1187</v>
      </c>
      <c r="C15" s="724"/>
      <c r="D15" s="724"/>
      <c r="E15" s="724"/>
    </row>
    <row r="16" spans="1:5" ht="28.8" x14ac:dyDescent="0.3">
      <c r="B16" s="148">
        <v>8</v>
      </c>
      <c r="C16" s="149" t="s">
        <v>1188</v>
      </c>
      <c r="D16" s="282"/>
      <c r="E16" s="282"/>
    </row>
    <row r="17" spans="2:5" ht="28.8" x14ac:dyDescent="0.3">
      <c r="B17" s="148" t="s">
        <v>4</v>
      </c>
      <c r="C17" s="286" t="s">
        <v>1189</v>
      </c>
      <c r="D17" s="282"/>
      <c r="E17" s="282"/>
    </row>
    <row r="18" spans="2:5" ht="28.8" x14ac:dyDescent="0.3">
      <c r="B18" s="148">
        <v>9</v>
      </c>
      <c r="C18" s="149" t="s">
        <v>1190</v>
      </c>
      <c r="D18" s="282"/>
      <c r="E18" s="282"/>
    </row>
    <row r="19" spans="2:5" ht="28.8" x14ac:dyDescent="0.3">
      <c r="B19" s="148" t="s">
        <v>126</v>
      </c>
      <c r="C19" s="287" t="s">
        <v>1191</v>
      </c>
      <c r="D19" s="282">
        <v>19416</v>
      </c>
      <c r="E19" s="282">
        <v>4406.6000000000004</v>
      </c>
    </row>
    <row r="20" spans="2:5" ht="14.4" x14ac:dyDescent="0.3">
      <c r="B20" s="148" t="s">
        <v>127</v>
      </c>
      <c r="C20" s="287" t="s">
        <v>1192</v>
      </c>
      <c r="D20" s="282"/>
      <c r="E20" s="282"/>
    </row>
    <row r="21" spans="2:5" ht="14.4" x14ac:dyDescent="0.3">
      <c r="B21" s="148">
        <v>10</v>
      </c>
      <c r="C21" s="281" t="s">
        <v>1193</v>
      </c>
      <c r="D21" s="282"/>
      <c r="E21" s="282"/>
    </row>
    <row r="22" spans="2:5" ht="28.8" x14ac:dyDescent="0.3">
      <c r="B22" s="148" t="s">
        <v>5</v>
      </c>
      <c r="C22" s="281" t="s">
        <v>1194</v>
      </c>
      <c r="D22" s="282"/>
      <c r="E22" s="282"/>
    </row>
    <row r="23" spans="2:5" ht="14.4" x14ac:dyDescent="0.3">
      <c r="B23" s="148" t="s">
        <v>6</v>
      </c>
      <c r="C23" s="281" t="s">
        <v>1195</v>
      </c>
      <c r="D23" s="282"/>
      <c r="E23" s="282"/>
    </row>
    <row r="24" spans="2:5" ht="14.4" x14ac:dyDescent="0.3">
      <c r="B24" s="148">
        <v>11</v>
      </c>
      <c r="C24" s="149" t="s">
        <v>1196</v>
      </c>
      <c r="D24" s="282"/>
      <c r="E24" s="282"/>
    </row>
    <row r="25" spans="2:5" ht="14.4" x14ac:dyDescent="0.3">
      <c r="B25" s="148">
        <v>12</v>
      </c>
      <c r="C25" s="149" t="s">
        <v>1197</v>
      </c>
      <c r="D25" s="282"/>
      <c r="E25" s="282"/>
    </row>
    <row r="26" spans="2:5" ht="18" customHeight="1" x14ac:dyDescent="0.3">
      <c r="B26" s="284">
        <v>13</v>
      </c>
      <c r="C26" s="285" t="s">
        <v>1198</v>
      </c>
      <c r="D26" s="147">
        <f>SUM(D16:D25)</f>
        <v>19416</v>
      </c>
      <c r="E26" s="147">
        <f>SUM(E16:E25)</f>
        <v>4406.6000000000004</v>
      </c>
    </row>
    <row r="27" spans="2:5" ht="18" customHeight="1" x14ac:dyDescent="0.3">
      <c r="B27" s="724" t="s">
        <v>1199</v>
      </c>
      <c r="C27" s="724"/>
      <c r="D27" s="724"/>
      <c r="E27" s="724"/>
    </row>
    <row r="28" spans="2:5" ht="28.8" x14ac:dyDescent="0.3">
      <c r="B28" s="229">
        <v>14</v>
      </c>
      <c r="C28" s="149" t="s">
        <v>1200</v>
      </c>
      <c r="D28" s="282">
        <v>31112</v>
      </c>
      <c r="E28" s="282">
        <v>30720.3</v>
      </c>
    </row>
    <row r="29" spans="2:5" ht="14.4" x14ac:dyDescent="0.3">
      <c r="B29" s="229">
        <v>15</v>
      </c>
      <c r="C29" s="149" t="s">
        <v>1201</v>
      </c>
      <c r="D29" s="282">
        <v>-73</v>
      </c>
      <c r="E29" s="282">
        <v>-54.8</v>
      </c>
    </row>
    <row r="30" spans="2:5" ht="14.4" x14ac:dyDescent="0.3">
      <c r="B30" s="229">
        <v>16</v>
      </c>
      <c r="C30" s="149" t="s">
        <v>1202</v>
      </c>
      <c r="D30" s="282"/>
      <c r="E30" s="282"/>
    </row>
    <row r="31" spans="2:5" ht="28.8" x14ac:dyDescent="0.3">
      <c r="B31" s="148" t="s">
        <v>128</v>
      </c>
      <c r="C31" s="149" t="s">
        <v>1203</v>
      </c>
      <c r="D31" s="282"/>
      <c r="E31" s="282"/>
    </row>
    <row r="32" spans="2:5" ht="14.4" x14ac:dyDescent="0.3">
      <c r="B32" s="148">
        <v>17</v>
      </c>
      <c r="C32" s="149" t="s">
        <v>1204</v>
      </c>
      <c r="D32" s="282"/>
      <c r="E32" s="282"/>
    </row>
    <row r="33" spans="2:5" ht="14.4" x14ac:dyDescent="0.3">
      <c r="B33" s="148" t="s">
        <v>129</v>
      </c>
      <c r="C33" s="149" t="s">
        <v>1205</v>
      </c>
      <c r="D33" s="282"/>
      <c r="E33" s="282"/>
    </row>
    <row r="34" spans="2:5" ht="18" customHeight="1" x14ac:dyDescent="0.3">
      <c r="B34" s="284">
        <v>18</v>
      </c>
      <c r="C34" s="285" t="s">
        <v>1206</v>
      </c>
      <c r="D34" s="147">
        <f>SUM(D28:D33)</f>
        <v>31039</v>
      </c>
      <c r="E34" s="147">
        <f>SUM(E28:E33)</f>
        <v>30665.5</v>
      </c>
    </row>
    <row r="35" spans="2:5" ht="18" customHeight="1" x14ac:dyDescent="0.3">
      <c r="B35" s="724" t="s">
        <v>1207</v>
      </c>
      <c r="C35" s="724"/>
      <c r="D35" s="724"/>
      <c r="E35" s="724"/>
    </row>
    <row r="36" spans="2:5" ht="18" customHeight="1" x14ac:dyDescent="0.3">
      <c r="B36" s="229">
        <v>19</v>
      </c>
      <c r="C36" s="149" t="s">
        <v>1208</v>
      </c>
      <c r="D36" s="282">
        <v>591762</v>
      </c>
      <c r="E36" s="282">
        <v>616981</v>
      </c>
    </row>
    <row r="37" spans="2:5" ht="18" customHeight="1" x14ac:dyDescent="0.3">
      <c r="B37" s="229">
        <v>20</v>
      </c>
      <c r="C37" s="149" t="s">
        <v>1209</v>
      </c>
      <c r="D37" s="282">
        <v>2231</v>
      </c>
      <c r="E37" s="282">
        <v>1849</v>
      </c>
    </row>
    <row r="38" spans="2:5" ht="28.8" x14ac:dyDescent="0.3">
      <c r="B38" s="229">
        <v>21</v>
      </c>
      <c r="C38" s="149" t="s">
        <v>1210</v>
      </c>
      <c r="D38" s="282"/>
      <c r="E38" s="282"/>
    </row>
    <row r="39" spans="2:5" ht="18" customHeight="1" x14ac:dyDescent="0.3">
      <c r="B39" s="288">
        <v>22</v>
      </c>
      <c r="C39" s="694" t="s">
        <v>1211</v>
      </c>
      <c r="D39" s="147">
        <v>589531</v>
      </c>
      <c r="E39" s="147">
        <v>615132</v>
      </c>
    </row>
    <row r="40" spans="2:5" ht="18" customHeight="1" x14ac:dyDescent="0.3">
      <c r="B40" s="724" t="s">
        <v>1212</v>
      </c>
      <c r="C40" s="724"/>
      <c r="D40" s="724"/>
      <c r="E40" s="724"/>
    </row>
    <row r="41" spans="2:5" ht="28.8" x14ac:dyDescent="0.3">
      <c r="B41" s="148" t="s">
        <v>10</v>
      </c>
      <c r="C41" s="176" t="s">
        <v>1225</v>
      </c>
      <c r="D41" s="282"/>
      <c r="E41" s="282"/>
    </row>
    <row r="42" spans="2:5" ht="28.8" x14ac:dyDescent="0.3">
      <c r="B42" s="148" t="s">
        <v>130</v>
      </c>
      <c r="C42" s="149" t="s">
        <v>1213</v>
      </c>
      <c r="D42" s="282"/>
      <c r="E42" s="282"/>
    </row>
    <row r="43" spans="2:5" ht="18" customHeight="1" x14ac:dyDescent="0.3">
      <c r="B43" s="290" t="s">
        <v>131</v>
      </c>
      <c r="C43" s="286" t="s">
        <v>1214</v>
      </c>
      <c r="D43" s="282"/>
      <c r="E43" s="282"/>
    </row>
    <row r="44" spans="2:5" ht="18" customHeight="1" x14ac:dyDescent="0.3">
      <c r="B44" s="290" t="s">
        <v>132</v>
      </c>
      <c r="C44" s="286" t="s">
        <v>1215</v>
      </c>
      <c r="D44" s="282"/>
      <c r="E44" s="282"/>
    </row>
    <row r="45" spans="2:5" ht="18" customHeight="1" x14ac:dyDescent="0.3">
      <c r="B45" s="290" t="s">
        <v>133</v>
      </c>
      <c r="C45" s="291" t="s">
        <v>1216</v>
      </c>
      <c r="D45" s="282"/>
      <c r="E45" s="282"/>
    </row>
    <row r="46" spans="2:5" ht="18" customHeight="1" x14ac:dyDescent="0.3">
      <c r="B46" s="290" t="s">
        <v>134</v>
      </c>
      <c r="C46" s="286" t="s">
        <v>1217</v>
      </c>
      <c r="D46" s="282"/>
      <c r="E46" s="282"/>
    </row>
    <row r="47" spans="2:5" ht="18" customHeight="1" x14ac:dyDescent="0.3">
      <c r="B47" s="290" t="s">
        <v>135</v>
      </c>
      <c r="C47" s="286" t="s">
        <v>1218</v>
      </c>
      <c r="D47" s="282"/>
      <c r="E47" s="282"/>
    </row>
    <row r="48" spans="2:5" ht="18" customHeight="1" x14ac:dyDescent="0.3">
      <c r="B48" s="290" t="s">
        <v>136</v>
      </c>
      <c r="C48" s="286" t="s">
        <v>1219</v>
      </c>
      <c r="D48" s="282"/>
      <c r="E48" s="282"/>
    </row>
    <row r="49" spans="2:5" ht="18" customHeight="1" x14ac:dyDescent="0.3">
      <c r="B49" s="290" t="s">
        <v>137</v>
      </c>
      <c r="C49" s="286" t="s">
        <v>1220</v>
      </c>
      <c r="D49" s="282"/>
      <c r="E49" s="282"/>
    </row>
    <row r="50" spans="2:5" ht="18" customHeight="1" x14ac:dyDescent="0.3">
      <c r="B50" s="290" t="s">
        <v>138</v>
      </c>
      <c r="C50" s="286" t="s">
        <v>1221</v>
      </c>
      <c r="D50" s="282"/>
      <c r="E50" s="282"/>
    </row>
    <row r="51" spans="2:5" ht="18" customHeight="1" x14ac:dyDescent="0.3">
      <c r="B51" s="290" t="s">
        <v>139</v>
      </c>
      <c r="C51" s="286" t="s">
        <v>1222</v>
      </c>
      <c r="D51" s="282"/>
      <c r="E51" s="282"/>
    </row>
    <row r="52" spans="2:5" ht="18" customHeight="1" x14ac:dyDescent="0.3">
      <c r="B52" s="290" t="s">
        <v>140</v>
      </c>
      <c r="C52" s="286" t="s">
        <v>1223</v>
      </c>
      <c r="D52" s="282"/>
      <c r="E52" s="282"/>
    </row>
    <row r="53" spans="2:5" ht="18" customHeight="1" x14ac:dyDescent="0.3">
      <c r="B53" s="135" t="s">
        <v>141</v>
      </c>
      <c r="C53" s="289" t="s">
        <v>1224</v>
      </c>
      <c r="D53" s="143"/>
      <c r="E53" s="143"/>
    </row>
    <row r="54" spans="2:5" ht="18" customHeight="1" x14ac:dyDescent="0.3">
      <c r="B54" s="724" t="s">
        <v>1226</v>
      </c>
      <c r="C54" s="724"/>
      <c r="D54" s="724"/>
      <c r="E54" s="724"/>
    </row>
    <row r="55" spans="2:5" ht="18" customHeight="1" x14ac:dyDescent="0.3">
      <c r="B55" s="292">
        <v>23</v>
      </c>
      <c r="C55" s="293" t="s">
        <v>966</v>
      </c>
      <c r="D55" s="294">
        <v>586272.92099999997</v>
      </c>
      <c r="E55" s="294">
        <v>531820.44999999995</v>
      </c>
    </row>
    <row r="56" spans="2:5" ht="18" customHeight="1" x14ac:dyDescent="0.3">
      <c r="B56" s="284">
        <v>24</v>
      </c>
      <c r="C56" s="285" t="s">
        <v>772</v>
      </c>
      <c r="D56" s="147">
        <f>D14+D26+D34+D39+D53</f>
        <v>6138901.9210000001</v>
      </c>
      <c r="E56" s="147">
        <f>E14+E26+E34+E39+E53</f>
        <v>5351464.4500799999</v>
      </c>
    </row>
    <row r="57" spans="2:5" ht="18" customHeight="1" x14ac:dyDescent="0.3">
      <c r="B57" s="724" t="s">
        <v>771</v>
      </c>
      <c r="C57" s="724"/>
      <c r="D57" s="724"/>
      <c r="E57" s="724"/>
    </row>
    <row r="58" spans="2:5" ht="18" customHeight="1" x14ac:dyDescent="0.3">
      <c r="B58" s="229">
        <v>25</v>
      </c>
      <c r="C58" s="295" t="s">
        <v>773</v>
      </c>
      <c r="D58" s="296">
        <f>D55/D56</f>
        <v>9.5501268556592078E-2</v>
      </c>
      <c r="E58" s="296">
        <f>E55/E56</f>
        <v>9.9378488815720284E-2</v>
      </c>
    </row>
    <row r="59" spans="2:5" ht="28.8" x14ac:dyDescent="0.3">
      <c r="B59" s="148" t="s">
        <v>142</v>
      </c>
      <c r="C59" s="149" t="s">
        <v>1227</v>
      </c>
      <c r="D59" s="296">
        <f>D55/(D56-D43-D44)</f>
        <v>9.5501268556592078E-2</v>
      </c>
      <c r="E59" s="296">
        <f>E55/(E56-E43-E44)</f>
        <v>9.9378488815720284E-2</v>
      </c>
    </row>
    <row r="60" spans="2:5" ht="28.8" x14ac:dyDescent="0.3">
      <c r="B60" s="148" t="s">
        <v>143</v>
      </c>
      <c r="C60" s="149" t="s">
        <v>1228</v>
      </c>
      <c r="D60" s="296">
        <f>(D55+'EU LR1 - LRSum'!D9)/D56</f>
        <v>9.5501268556592078E-2</v>
      </c>
      <c r="E60" s="296">
        <v>9.9378488815720284E-2</v>
      </c>
    </row>
    <row r="61" spans="2:5" ht="14.4" x14ac:dyDescent="0.3">
      <c r="B61" s="148">
        <v>26</v>
      </c>
      <c r="C61" s="149" t="s">
        <v>1229</v>
      </c>
      <c r="D61" s="296">
        <v>0.03</v>
      </c>
      <c r="E61" s="296">
        <v>0.03</v>
      </c>
    </row>
    <row r="62" spans="2:5" ht="18" customHeight="1" x14ac:dyDescent="0.3">
      <c r="B62" s="148" t="s">
        <v>144</v>
      </c>
      <c r="C62" s="149" t="s">
        <v>775</v>
      </c>
      <c r="D62" s="296">
        <v>0</v>
      </c>
      <c r="E62" s="296">
        <v>0</v>
      </c>
    </row>
    <row r="63" spans="2:5" ht="18" customHeight="1" x14ac:dyDescent="0.3">
      <c r="B63" s="148" t="s">
        <v>145</v>
      </c>
      <c r="C63" s="149" t="s">
        <v>1230</v>
      </c>
      <c r="D63" s="296">
        <v>0</v>
      </c>
      <c r="E63" s="296">
        <v>0</v>
      </c>
    </row>
    <row r="64" spans="2:5" ht="18" customHeight="1" x14ac:dyDescent="0.3">
      <c r="B64" s="148">
        <v>27</v>
      </c>
      <c r="C64" s="149" t="s">
        <v>778</v>
      </c>
      <c r="D64" s="296">
        <v>0</v>
      </c>
      <c r="E64" s="296">
        <v>0</v>
      </c>
    </row>
    <row r="65" spans="2:13" ht="18" customHeight="1" x14ac:dyDescent="0.3">
      <c r="B65" s="148" t="s">
        <v>146</v>
      </c>
      <c r="C65" s="149" t="s">
        <v>779</v>
      </c>
      <c r="D65" s="296">
        <f>SUM(D61:D62,D64)</f>
        <v>0.03</v>
      </c>
      <c r="E65" s="296">
        <v>0.03</v>
      </c>
    </row>
    <row r="66" spans="2:13" ht="18" customHeight="1" x14ac:dyDescent="0.3">
      <c r="B66" s="724" t="s">
        <v>1231</v>
      </c>
      <c r="C66" s="724"/>
      <c r="D66" s="724"/>
      <c r="E66" s="724"/>
    </row>
    <row r="67" spans="2:13" ht="18" customHeight="1" x14ac:dyDescent="0.3">
      <c r="B67" s="148" t="s">
        <v>147</v>
      </c>
      <c r="C67" s="149" t="s">
        <v>1232</v>
      </c>
      <c r="D67" s="289"/>
      <c r="E67" s="297"/>
      <c r="M67" s="77"/>
    </row>
    <row r="68" spans="2:13" ht="18" customHeight="1" x14ac:dyDescent="0.3">
      <c r="B68" s="724" t="s">
        <v>1233</v>
      </c>
      <c r="C68" s="724"/>
      <c r="D68" s="724"/>
      <c r="E68" s="724"/>
    </row>
    <row r="69" spans="2:13" ht="28.8" x14ac:dyDescent="0.3">
      <c r="B69" s="148">
        <v>28</v>
      </c>
      <c r="C69" s="149" t="s">
        <v>1234</v>
      </c>
      <c r="D69" s="282">
        <v>24384</v>
      </c>
      <c r="E69" s="282">
        <v>30164</v>
      </c>
      <c r="M69" s="73"/>
    </row>
    <row r="70" spans="2:13" ht="28.8" x14ac:dyDescent="0.3">
      <c r="B70" s="148">
        <v>29</v>
      </c>
      <c r="C70" s="149" t="s">
        <v>1235</v>
      </c>
      <c r="D70" s="282">
        <f>D28+D29</f>
        <v>31039</v>
      </c>
      <c r="E70" s="282">
        <f>E28+E29</f>
        <v>30665.5</v>
      </c>
      <c r="M70" s="73"/>
    </row>
    <row r="71" spans="2:13" ht="57.6" x14ac:dyDescent="0.3">
      <c r="B71" s="148">
        <v>30</v>
      </c>
      <c r="C71" s="149" t="s">
        <v>1236</v>
      </c>
      <c r="D71" s="282">
        <f>D56-D70+D69</f>
        <v>6132246.9210000001</v>
      </c>
      <c r="E71" s="282">
        <f>E56-E70+E69</f>
        <v>5350962.9500799999</v>
      </c>
      <c r="M71" s="77"/>
    </row>
    <row r="72" spans="2:13" ht="57.6" x14ac:dyDescent="0.3">
      <c r="B72" s="148" t="s">
        <v>148</v>
      </c>
      <c r="C72" s="149" t="s">
        <v>1237</v>
      </c>
      <c r="D72" s="282">
        <f>D56-D70+D69</f>
        <v>6132246.9210000001</v>
      </c>
      <c r="E72" s="282">
        <f>E56-E70+E69</f>
        <v>5350962.9500799999</v>
      </c>
      <c r="M72" s="77"/>
    </row>
    <row r="73" spans="2:13" ht="57.6" x14ac:dyDescent="0.3">
      <c r="B73" s="148">
        <v>31</v>
      </c>
      <c r="C73" s="149" t="s">
        <v>1238</v>
      </c>
      <c r="D73" s="296">
        <f>D55/D71</f>
        <v>9.5604910981698543E-2</v>
      </c>
      <c r="E73" s="296">
        <f>E55/E71</f>
        <v>9.9387802711668735E-2</v>
      </c>
      <c r="M73" s="73"/>
    </row>
    <row r="74" spans="2:13" ht="57.6" x14ac:dyDescent="0.3">
      <c r="B74" s="148" t="s">
        <v>149</v>
      </c>
      <c r="C74" s="149" t="s">
        <v>1239</v>
      </c>
      <c r="D74" s="296">
        <f>D55/D72</f>
        <v>9.5604910981698543E-2</v>
      </c>
      <c r="E74" s="296">
        <f>E55/E72</f>
        <v>9.9387802711668735E-2</v>
      </c>
      <c r="M74" s="73"/>
    </row>
  </sheetData>
  <mergeCells count="11">
    <mergeCell ref="B35:E35"/>
    <mergeCell ref="D4:E4"/>
    <mergeCell ref="B5:C6"/>
    <mergeCell ref="B7:E7"/>
    <mergeCell ref="B15:E15"/>
    <mergeCell ref="B27:E27"/>
    <mergeCell ref="B40:E40"/>
    <mergeCell ref="B54:E54"/>
    <mergeCell ref="B57:E57"/>
    <mergeCell ref="B66:E66"/>
    <mergeCell ref="B68:E68"/>
  </mergeCells>
  <hyperlinks>
    <hyperlink ref="B2" location="Summary!B20" display="Template EU LR2 - LRCom: Leverage ratio common disclosure" xr:uid="{18966544-FEDB-4761-9395-DB31354DC2B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F9CD2-588A-4EF0-ACF4-A47BCD47B975}">
  <sheetPr>
    <tabColor rgb="FF575783"/>
  </sheetPr>
  <dimension ref="B2:D22"/>
  <sheetViews>
    <sheetView workbookViewId="0">
      <selection activeCell="C6" sqref="C6"/>
    </sheetView>
  </sheetViews>
  <sheetFormatPr defaultColWidth="9.33203125" defaultRowHeight="14.4" x14ac:dyDescent="0.3"/>
  <cols>
    <col min="1" max="1" width="3.21875" style="22" customWidth="1"/>
    <col min="2" max="2" width="9.33203125" style="22"/>
    <col min="3" max="3" width="51.44140625" style="22" customWidth="1"/>
    <col min="4" max="4" width="37" style="22" bestFit="1" customWidth="1"/>
    <col min="5" max="16384" width="9.33203125" style="22"/>
  </cols>
  <sheetData>
    <row r="2" spans="2:4" ht="18.75" customHeight="1" x14ac:dyDescent="0.3">
      <c r="B2" s="36" t="s">
        <v>1240</v>
      </c>
      <c r="C2" s="36"/>
      <c r="D2" s="36"/>
    </row>
    <row r="3" spans="2:4" ht="14.4" customHeight="1" x14ac:dyDescent="0.3">
      <c r="B3" s="36"/>
      <c r="C3" s="36"/>
      <c r="D3" s="36"/>
    </row>
    <row r="4" spans="2:4" x14ac:dyDescent="0.3">
      <c r="B4" s="33"/>
      <c r="C4" s="33"/>
      <c r="D4" s="78" t="s">
        <v>23</v>
      </c>
    </row>
    <row r="5" spans="2:4" x14ac:dyDescent="0.3">
      <c r="B5" s="33"/>
      <c r="C5" s="33" t="s">
        <v>2086</v>
      </c>
      <c r="D5" s="79" t="s">
        <v>1177</v>
      </c>
    </row>
    <row r="6" spans="2:4" ht="28.8" x14ac:dyDescent="0.3">
      <c r="B6" s="276" t="s">
        <v>150</v>
      </c>
      <c r="C6" s="276" t="s">
        <v>1241</v>
      </c>
      <c r="D6" s="277">
        <f>SUM(D7:D8)</f>
        <v>5536832</v>
      </c>
    </row>
    <row r="7" spans="2:4" x14ac:dyDescent="0.3">
      <c r="B7" s="184" t="s">
        <v>151</v>
      </c>
      <c r="C7" s="278" t="s">
        <v>1242</v>
      </c>
      <c r="D7" s="279"/>
    </row>
    <row r="8" spans="2:4" x14ac:dyDescent="0.3">
      <c r="B8" s="184" t="s">
        <v>152</v>
      </c>
      <c r="C8" s="278" t="s">
        <v>1243</v>
      </c>
      <c r="D8" s="280">
        <f>SUM(D9:D17)</f>
        <v>5536832</v>
      </c>
    </row>
    <row r="9" spans="2:4" x14ac:dyDescent="0.3">
      <c r="B9" s="184" t="s">
        <v>153</v>
      </c>
      <c r="C9" s="278" t="s">
        <v>1244</v>
      </c>
      <c r="D9" s="279"/>
    </row>
    <row r="10" spans="2:4" x14ac:dyDescent="0.3">
      <c r="B10" s="184" t="s">
        <v>154</v>
      </c>
      <c r="C10" s="278" t="s">
        <v>1245</v>
      </c>
      <c r="D10" s="279">
        <v>1937639</v>
      </c>
    </row>
    <row r="11" spans="2:4" ht="28.8" x14ac:dyDescent="0.3">
      <c r="B11" s="184" t="s">
        <v>155</v>
      </c>
      <c r="C11" s="281" t="s">
        <v>1246</v>
      </c>
      <c r="D11" s="279"/>
    </row>
    <row r="12" spans="2:4" x14ac:dyDescent="0.3">
      <c r="B12" s="184" t="s">
        <v>156</v>
      </c>
      <c r="C12" s="278" t="s">
        <v>1247</v>
      </c>
      <c r="D12" s="279">
        <v>29010</v>
      </c>
    </row>
    <row r="13" spans="2:4" x14ac:dyDescent="0.3">
      <c r="B13" s="184" t="s">
        <v>157</v>
      </c>
      <c r="C13" s="278" t="s">
        <v>1248</v>
      </c>
      <c r="D13" s="279">
        <v>2473317</v>
      </c>
    </row>
    <row r="14" spans="2:4" x14ac:dyDescent="0.3">
      <c r="B14" s="184" t="s">
        <v>158</v>
      </c>
      <c r="C14" s="278" t="s">
        <v>1249</v>
      </c>
      <c r="D14" s="279">
        <v>519453</v>
      </c>
    </row>
    <row r="15" spans="2:4" x14ac:dyDescent="0.3">
      <c r="B15" s="184" t="s">
        <v>159</v>
      </c>
      <c r="C15" s="281" t="s">
        <v>1250</v>
      </c>
      <c r="D15" s="279">
        <v>266750</v>
      </c>
    </row>
    <row r="16" spans="2:4" x14ac:dyDescent="0.3">
      <c r="B16" s="184" t="s">
        <v>160</v>
      </c>
      <c r="C16" s="278" t="s">
        <v>1251</v>
      </c>
      <c r="D16" s="279">
        <v>74719</v>
      </c>
    </row>
    <row r="17" spans="2:4" ht="28.8" x14ac:dyDescent="0.3">
      <c r="B17" s="184" t="s">
        <v>161</v>
      </c>
      <c r="C17" s="278" t="s">
        <v>1252</v>
      </c>
      <c r="D17" s="279">
        <v>235944</v>
      </c>
    </row>
    <row r="21" spans="2:4" ht="15.6" x14ac:dyDescent="0.3">
      <c r="B21" s="82"/>
      <c r="C21" s="83" t="s">
        <v>1253</v>
      </c>
      <c r="D21" s="82"/>
    </row>
    <row r="22" spans="2:4" x14ac:dyDescent="0.3">
      <c r="B22" s="243"/>
      <c r="C22" s="243" t="s">
        <v>1254</v>
      </c>
      <c r="D22" s="243"/>
    </row>
  </sheetData>
  <hyperlinks>
    <hyperlink ref="B2:D3" location="Santrauka!B21" display="EU LR3 - LRSpl forma. Balansinių pozicijų (išskyrus išvestines finansines priemones, VPĮFS ir pozicijas, kurioms taikoma išimtis) suskirstymas" xr:uid="{5D88588A-5F79-4DFC-8536-8E68B590561D}"/>
    <hyperlink ref="B2" location="Summary!B21" display="Template EU LR3 - LRSpl: Split-up of on balance sheet exposures (excluding derivatives, SFTs and exempted exposures)" xr:uid="{3FCB8B1D-AFE2-4467-B3FA-DAEC6E1C9E2B}"/>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98F9D-F742-4E73-9788-AFAF2F11EEBA}">
  <sheetPr>
    <tabColor rgb="FF575783"/>
  </sheetPr>
  <dimension ref="A2:K43"/>
  <sheetViews>
    <sheetView workbookViewId="0">
      <selection activeCell="D8" sqref="D8"/>
    </sheetView>
  </sheetViews>
  <sheetFormatPr defaultColWidth="9.33203125" defaultRowHeight="14.4" x14ac:dyDescent="0.3"/>
  <cols>
    <col min="1" max="1" width="6.44140625" style="22" customWidth="1"/>
    <col min="2" max="2" width="10.33203125" style="22" customWidth="1"/>
    <col min="3" max="3" width="64.33203125" style="22" customWidth="1"/>
    <col min="4" max="11" width="10.109375" style="22" bestFit="1" customWidth="1"/>
    <col min="12" max="16384" width="9.33203125" style="22"/>
  </cols>
  <sheetData>
    <row r="2" spans="1:11" ht="21" x14ac:dyDescent="0.3">
      <c r="B2" s="65" t="s">
        <v>1260</v>
      </c>
    </row>
    <row r="3" spans="1:11" ht="15.6" x14ac:dyDescent="0.3">
      <c r="A3" s="84"/>
    </row>
    <row r="4" spans="1:11" ht="15.6" x14ac:dyDescent="0.3">
      <c r="A4" s="84"/>
      <c r="C4" s="25" t="s">
        <v>1261</v>
      </c>
    </row>
    <row r="5" spans="1:11" ht="15.6" x14ac:dyDescent="0.3">
      <c r="A5" s="84"/>
      <c r="C5" s="25"/>
    </row>
    <row r="6" spans="1:11" x14ac:dyDescent="0.3">
      <c r="B6" s="31"/>
      <c r="C6" s="33"/>
      <c r="D6" s="80" t="s">
        <v>23</v>
      </c>
      <c r="E6" s="80" t="s">
        <v>25</v>
      </c>
      <c r="F6" s="80" t="s">
        <v>26</v>
      </c>
      <c r="G6" s="80" t="s">
        <v>27</v>
      </c>
      <c r="H6" s="80" t="s">
        <v>28</v>
      </c>
      <c r="I6" s="80" t="s">
        <v>29</v>
      </c>
      <c r="J6" s="80" t="s">
        <v>227</v>
      </c>
      <c r="K6" s="80" t="s">
        <v>228</v>
      </c>
    </row>
    <row r="7" spans="1:11" x14ac:dyDescent="0.3">
      <c r="B7" s="33"/>
      <c r="C7" s="33" t="s">
        <v>2086</v>
      </c>
      <c r="D7" s="708" t="s">
        <v>1262</v>
      </c>
      <c r="E7" s="708"/>
      <c r="F7" s="708"/>
      <c r="G7" s="708"/>
      <c r="H7" s="708" t="s">
        <v>1263</v>
      </c>
      <c r="I7" s="708"/>
      <c r="J7" s="708"/>
      <c r="K7" s="708"/>
    </row>
    <row r="8" spans="1:11" x14ac:dyDescent="0.3">
      <c r="B8" s="33" t="s">
        <v>276</v>
      </c>
      <c r="C8" s="85" t="s">
        <v>1268</v>
      </c>
      <c r="D8" s="19" t="s">
        <v>1264</v>
      </c>
      <c r="E8" s="19" t="s">
        <v>1265</v>
      </c>
      <c r="F8" s="19" t="s">
        <v>1266</v>
      </c>
      <c r="G8" s="19" t="s">
        <v>1267</v>
      </c>
      <c r="H8" s="19" t="s">
        <v>1264</v>
      </c>
      <c r="I8" s="19" t="s">
        <v>1265</v>
      </c>
      <c r="J8" s="19" t="s">
        <v>1266</v>
      </c>
      <c r="K8" s="19" t="s">
        <v>1267</v>
      </c>
    </row>
    <row r="9" spans="1:11" x14ac:dyDescent="0.3">
      <c r="B9" s="33" t="s">
        <v>277</v>
      </c>
      <c r="C9" s="85" t="s">
        <v>1269</v>
      </c>
      <c r="D9" s="85">
        <v>12</v>
      </c>
      <c r="E9" s="85">
        <v>12</v>
      </c>
      <c r="F9" s="85">
        <v>12</v>
      </c>
      <c r="G9" s="85">
        <v>12</v>
      </c>
      <c r="H9" s="85">
        <v>12</v>
      </c>
      <c r="I9" s="85">
        <v>12</v>
      </c>
      <c r="J9" s="85">
        <v>12</v>
      </c>
      <c r="K9" s="85">
        <v>12</v>
      </c>
    </row>
    <row r="10" spans="1:11" ht="15" customHeight="1" x14ac:dyDescent="0.3">
      <c r="B10" s="730" t="s">
        <v>1270</v>
      </c>
      <c r="C10" s="730"/>
      <c r="D10" s="730"/>
      <c r="E10" s="730"/>
      <c r="F10" s="730"/>
      <c r="G10" s="730"/>
      <c r="H10" s="730"/>
      <c r="I10" s="730"/>
      <c r="J10" s="730"/>
      <c r="K10" s="730"/>
    </row>
    <row r="11" spans="1:11" x14ac:dyDescent="0.3">
      <c r="B11" s="183">
        <v>1</v>
      </c>
      <c r="C11" s="184" t="s">
        <v>1271</v>
      </c>
      <c r="D11" s="728"/>
      <c r="E11" s="728"/>
      <c r="F11" s="728"/>
      <c r="G11" s="728"/>
      <c r="H11" s="267">
        <v>1447291.5938208334</v>
      </c>
      <c r="I11" s="267">
        <v>1225208.9583333333</v>
      </c>
      <c r="J11" s="267">
        <v>1113283.0416666667</v>
      </c>
      <c r="K11" s="267">
        <v>1032149.625</v>
      </c>
    </row>
    <row r="12" spans="1:11" ht="15" customHeight="1" x14ac:dyDescent="0.3">
      <c r="B12" s="730" t="s">
        <v>1272</v>
      </c>
      <c r="C12" s="730"/>
      <c r="D12" s="730"/>
      <c r="E12" s="730"/>
      <c r="F12" s="730"/>
      <c r="G12" s="730"/>
      <c r="H12" s="730"/>
      <c r="I12" s="730"/>
      <c r="J12" s="730"/>
      <c r="K12" s="730"/>
    </row>
    <row r="13" spans="1:11" x14ac:dyDescent="0.3">
      <c r="B13" s="183">
        <v>2</v>
      </c>
      <c r="C13" s="184" t="s">
        <v>1273</v>
      </c>
      <c r="D13" s="267">
        <v>2805284.9693170474</v>
      </c>
      <c r="E13" s="267">
        <v>2823414.0833333335</v>
      </c>
      <c r="F13" s="267">
        <v>2785440.0833333335</v>
      </c>
      <c r="G13" s="267">
        <v>2725182.6666666665</v>
      </c>
      <c r="H13" s="267">
        <v>259525.93010670831</v>
      </c>
      <c r="I13" s="267">
        <v>267311.1504333333</v>
      </c>
      <c r="J13" s="267">
        <v>259744.82928333335</v>
      </c>
      <c r="K13" s="267">
        <v>246210.83956666666</v>
      </c>
    </row>
    <row r="14" spans="1:11" x14ac:dyDescent="0.3">
      <c r="B14" s="183">
        <v>3</v>
      </c>
      <c r="C14" s="268" t="s">
        <v>1274</v>
      </c>
      <c r="D14" s="267">
        <v>1290439.0072158333</v>
      </c>
      <c r="E14" s="267">
        <v>1274335.9166666667</v>
      </c>
      <c r="F14" s="267">
        <v>1231385.6666666667</v>
      </c>
      <c r="G14" s="267">
        <v>1186058.75</v>
      </c>
      <c r="H14" s="267">
        <v>64521.95036079167</v>
      </c>
      <c r="I14" s="267">
        <v>63716.795833333337</v>
      </c>
      <c r="J14" s="267">
        <v>61569.283333333333</v>
      </c>
      <c r="K14" s="267">
        <v>59302.9375</v>
      </c>
    </row>
    <row r="15" spans="1:11" x14ac:dyDescent="0.3">
      <c r="B15" s="183">
        <v>4</v>
      </c>
      <c r="C15" s="268" t="s">
        <v>1275</v>
      </c>
      <c r="D15" s="267">
        <v>778026.30326500011</v>
      </c>
      <c r="E15" s="267">
        <v>779535.91666666663</v>
      </c>
      <c r="F15" s="267">
        <v>769334.41666666663</v>
      </c>
      <c r="G15" s="267">
        <v>748520.25</v>
      </c>
      <c r="H15" s="267">
        <v>97597.143039250004</v>
      </c>
      <c r="I15" s="267">
        <v>98146.104600000006</v>
      </c>
      <c r="J15" s="267">
        <v>97368.04595</v>
      </c>
      <c r="K15" s="267">
        <v>94861.652066666677</v>
      </c>
    </row>
    <row r="16" spans="1:11" x14ac:dyDescent="0.3">
      <c r="B16" s="183">
        <v>5</v>
      </c>
      <c r="C16" s="184" t="s">
        <v>1276</v>
      </c>
      <c r="D16" s="267">
        <v>941418.86433043994</v>
      </c>
      <c r="E16" s="267">
        <v>737409.83333333337</v>
      </c>
      <c r="F16" s="267">
        <v>632767.66666666663</v>
      </c>
      <c r="G16" s="267">
        <v>577175</v>
      </c>
      <c r="H16" s="267">
        <v>424389.75679329358</v>
      </c>
      <c r="I16" s="267">
        <v>328141.48333333334</v>
      </c>
      <c r="J16" s="267">
        <v>272944.8</v>
      </c>
      <c r="K16" s="267">
        <v>245289.95000000004</v>
      </c>
    </row>
    <row r="17" spans="2:11" ht="28.8" x14ac:dyDescent="0.3">
      <c r="B17" s="183">
        <v>6</v>
      </c>
      <c r="C17" s="268" t="s">
        <v>1277</v>
      </c>
      <c r="D17" s="267"/>
      <c r="E17" s="267"/>
      <c r="F17" s="267"/>
      <c r="G17" s="267"/>
      <c r="H17" s="267"/>
      <c r="I17" s="267"/>
      <c r="J17" s="267"/>
      <c r="K17" s="267"/>
    </row>
    <row r="18" spans="2:11" x14ac:dyDescent="0.3">
      <c r="B18" s="183">
        <v>7</v>
      </c>
      <c r="C18" s="268" t="s">
        <v>1278</v>
      </c>
      <c r="D18" s="267">
        <v>937471.11433043994</v>
      </c>
      <c r="E18" s="267">
        <v>734755.58333333337</v>
      </c>
      <c r="F18" s="267">
        <v>630335.83333333337</v>
      </c>
      <c r="G18" s="267">
        <v>575480.83333333337</v>
      </c>
      <c r="H18" s="267">
        <v>420442.00679329358</v>
      </c>
      <c r="I18" s="267">
        <v>325487.23333333334</v>
      </c>
      <c r="J18" s="267">
        <v>270512.96666666667</v>
      </c>
      <c r="K18" s="267">
        <v>243595.78333333335</v>
      </c>
    </row>
    <row r="19" spans="2:11" x14ac:dyDescent="0.3">
      <c r="B19" s="183">
        <v>8</v>
      </c>
      <c r="C19" s="268" t="s">
        <v>1279</v>
      </c>
      <c r="D19" s="267">
        <v>3947.75</v>
      </c>
      <c r="E19" s="267">
        <v>2654.25</v>
      </c>
      <c r="F19" s="267">
        <v>2431.8333333333335</v>
      </c>
      <c r="G19" s="267">
        <v>1694.1666666666667</v>
      </c>
      <c r="H19" s="267">
        <v>3947.75</v>
      </c>
      <c r="I19" s="267">
        <v>2654.25</v>
      </c>
      <c r="J19" s="267">
        <v>2431.8333333333335</v>
      </c>
      <c r="K19" s="267">
        <v>1694.1666666666667</v>
      </c>
    </row>
    <row r="20" spans="2:11" x14ac:dyDescent="0.3">
      <c r="B20" s="183">
        <v>9</v>
      </c>
      <c r="C20" s="268" t="s">
        <v>1280</v>
      </c>
      <c r="D20" s="728"/>
      <c r="E20" s="728"/>
      <c r="F20" s="728"/>
      <c r="G20" s="728"/>
      <c r="H20" s="269"/>
      <c r="I20" s="269"/>
      <c r="J20" s="269"/>
      <c r="K20" s="269"/>
    </row>
    <row r="21" spans="2:11" x14ac:dyDescent="0.3">
      <c r="B21" s="183">
        <v>10</v>
      </c>
      <c r="C21" s="184" t="s">
        <v>1281</v>
      </c>
      <c r="D21" s="267">
        <v>421290.59405333333</v>
      </c>
      <c r="E21" s="267">
        <v>395414.83333333331</v>
      </c>
      <c r="F21" s="267">
        <v>377057.66666666669</v>
      </c>
      <c r="G21" s="267">
        <v>361483.5</v>
      </c>
      <c r="H21" s="267">
        <v>71388.650239583338</v>
      </c>
      <c r="I21" s="267">
        <v>56707.920833333337</v>
      </c>
      <c r="J21" s="267">
        <v>43126.770833333336</v>
      </c>
      <c r="K21" s="267">
        <v>35630.15833333334</v>
      </c>
    </row>
    <row r="22" spans="2:11" x14ac:dyDescent="0.3">
      <c r="B22" s="183">
        <v>11</v>
      </c>
      <c r="C22" s="268" t="s">
        <v>1282</v>
      </c>
      <c r="D22" s="267">
        <v>34902.312833333337</v>
      </c>
      <c r="E22" s="267">
        <v>23154.916666666668</v>
      </c>
      <c r="F22" s="267">
        <v>10172</v>
      </c>
      <c r="G22" s="267">
        <v>3547.5833333333335</v>
      </c>
      <c r="H22" s="267">
        <v>34902.312833333337</v>
      </c>
      <c r="I22" s="267">
        <v>23154.916666666668</v>
      </c>
      <c r="J22" s="267">
        <v>10172</v>
      </c>
      <c r="K22" s="267">
        <v>3547.5833333333335</v>
      </c>
    </row>
    <row r="23" spans="2:11" x14ac:dyDescent="0.3">
      <c r="B23" s="183">
        <v>12</v>
      </c>
      <c r="C23" s="268" t="s">
        <v>1283</v>
      </c>
      <c r="D23" s="267"/>
      <c r="E23" s="267"/>
      <c r="F23" s="267"/>
      <c r="G23" s="267"/>
      <c r="H23" s="267"/>
      <c r="I23" s="267"/>
      <c r="J23" s="267"/>
      <c r="K23" s="267"/>
    </row>
    <row r="24" spans="2:11" x14ac:dyDescent="0.3">
      <c r="B24" s="183">
        <v>13</v>
      </c>
      <c r="C24" s="268" t="s">
        <v>1284</v>
      </c>
      <c r="D24" s="267">
        <v>386388.28122</v>
      </c>
      <c r="E24" s="267">
        <v>372259.91666666669</v>
      </c>
      <c r="F24" s="267">
        <v>366885.66666666669</v>
      </c>
      <c r="G24" s="267">
        <v>357935.91666666669</v>
      </c>
      <c r="H24" s="267">
        <v>36486.337406250001</v>
      </c>
      <c r="I24" s="267">
        <v>33553.004166666673</v>
      </c>
      <c r="J24" s="267">
        <v>32954.770833333336</v>
      </c>
      <c r="K24" s="267">
        <v>32082.575000000001</v>
      </c>
    </row>
    <row r="25" spans="2:11" x14ac:dyDescent="0.3">
      <c r="B25" s="183">
        <v>14</v>
      </c>
      <c r="C25" s="184" t="s">
        <v>1285</v>
      </c>
      <c r="D25" s="267">
        <v>24813.333333333332</v>
      </c>
      <c r="E25" s="267">
        <v>23994.083333333332</v>
      </c>
      <c r="F25" s="267">
        <v>42307.833333333336</v>
      </c>
      <c r="G25" s="267">
        <v>41135.5</v>
      </c>
      <c r="H25" s="267">
        <v>23956.25</v>
      </c>
      <c r="I25" s="267">
        <v>23994.083333333332</v>
      </c>
      <c r="J25" s="267">
        <v>42307.833333333336</v>
      </c>
      <c r="K25" s="267">
        <v>41135.5</v>
      </c>
    </row>
    <row r="26" spans="2:11" x14ac:dyDescent="0.3">
      <c r="B26" s="183">
        <v>15</v>
      </c>
      <c r="C26" s="184" t="s">
        <v>1286</v>
      </c>
      <c r="D26" s="267">
        <v>126313.26535166666</v>
      </c>
      <c r="E26" s="267">
        <v>112691.08333333333</v>
      </c>
      <c r="F26" s="267">
        <v>104351.33333333333</v>
      </c>
      <c r="G26" s="267">
        <v>102873.75</v>
      </c>
      <c r="H26" s="267">
        <v>6603.9954936249997</v>
      </c>
      <c r="I26" s="267">
        <v>5634.5541666666659</v>
      </c>
      <c r="J26" s="267">
        <v>5217.5666666666666</v>
      </c>
      <c r="K26" s="267">
        <v>5143.6875000000009</v>
      </c>
    </row>
    <row r="27" spans="2:11" x14ac:dyDescent="0.3">
      <c r="B27" s="183">
        <v>16</v>
      </c>
      <c r="C27" s="184" t="s">
        <v>1287</v>
      </c>
      <c r="D27" s="728"/>
      <c r="E27" s="728"/>
      <c r="F27" s="728"/>
      <c r="G27" s="728"/>
      <c r="H27" s="267">
        <v>785864.58263321023</v>
      </c>
      <c r="I27" s="267">
        <v>681789.19209999999</v>
      </c>
      <c r="J27" s="267">
        <v>623341.80011666671</v>
      </c>
      <c r="K27" s="267">
        <v>573410.13540000003</v>
      </c>
    </row>
    <row r="28" spans="2:11" x14ac:dyDescent="0.3">
      <c r="B28" s="729" t="s">
        <v>1288</v>
      </c>
      <c r="C28" s="729"/>
      <c r="D28" s="729"/>
      <c r="E28" s="729"/>
      <c r="F28" s="729"/>
      <c r="G28" s="729"/>
      <c r="H28" s="729"/>
      <c r="I28" s="729"/>
      <c r="J28" s="729"/>
      <c r="K28" s="729"/>
    </row>
    <row r="29" spans="2:11" x14ac:dyDescent="0.3">
      <c r="B29" s="183">
        <v>17</v>
      </c>
      <c r="C29" s="184" t="s">
        <v>1289</v>
      </c>
      <c r="D29" s="267">
        <v>2634.1666666666665</v>
      </c>
      <c r="E29" s="267">
        <v>2902</v>
      </c>
      <c r="F29" s="267">
        <v>3292.5</v>
      </c>
      <c r="G29" s="267">
        <v>3371.5833333333335</v>
      </c>
      <c r="H29" s="267">
        <v>2504.0833333333335</v>
      </c>
      <c r="I29" s="267">
        <v>2836.9166666666665</v>
      </c>
      <c r="J29" s="267">
        <v>3229.9166666666665</v>
      </c>
      <c r="K29" s="267">
        <v>3371.5833333333335</v>
      </c>
    </row>
    <row r="30" spans="2:11" x14ac:dyDescent="0.3">
      <c r="B30" s="183">
        <v>18</v>
      </c>
      <c r="C30" s="184" t="s">
        <v>1290</v>
      </c>
      <c r="D30" s="267">
        <v>91846.083729832782</v>
      </c>
      <c r="E30" s="267">
        <v>97997.666666666672</v>
      </c>
      <c r="F30" s="267">
        <v>99463.833333333328</v>
      </c>
      <c r="G30" s="267">
        <v>96841.833333333328</v>
      </c>
      <c r="H30" s="267">
        <v>54580.594033405803</v>
      </c>
      <c r="I30" s="267">
        <v>57487.625</v>
      </c>
      <c r="J30" s="267">
        <v>58402</v>
      </c>
      <c r="K30" s="267">
        <v>57731.375</v>
      </c>
    </row>
    <row r="31" spans="2:11" x14ac:dyDescent="0.3">
      <c r="B31" s="183">
        <v>19</v>
      </c>
      <c r="C31" s="184" t="s">
        <v>1291</v>
      </c>
      <c r="D31" s="267">
        <v>6837.25</v>
      </c>
      <c r="E31" s="267">
        <v>6571.666666666667</v>
      </c>
      <c r="F31" s="267">
        <v>6922.25</v>
      </c>
      <c r="G31" s="267">
        <v>9440.5833333333339</v>
      </c>
      <c r="H31" s="267">
        <v>6837.25</v>
      </c>
      <c r="I31" s="267">
        <v>6571.666666666667</v>
      </c>
      <c r="J31" s="267">
        <v>6922.25</v>
      </c>
      <c r="K31" s="267">
        <v>9440.5833333333339</v>
      </c>
    </row>
    <row r="32" spans="2:11" ht="43.2" x14ac:dyDescent="0.3">
      <c r="B32" s="183" t="s">
        <v>199</v>
      </c>
      <c r="C32" s="184" t="s">
        <v>1292</v>
      </c>
      <c r="D32" s="728"/>
      <c r="E32" s="728"/>
      <c r="F32" s="728"/>
      <c r="G32" s="728"/>
      <c r="H32" s="267"/>
      <c r="I32" s="267"/>
      <c r="J32" s="267"/>
      <c r="K32" s="267"/>
    </row>
    <row r="33" spans="2:11" x14ac:dyDescent="0.3">
      <c r="B33" s="183" t="s">
        <v>200</v>
      </c>
      <c r="C33" s="184" t="s">
        <v>1293</v>
      </c>
      <c r="D33" s="728"/>
      <c r="E33" s="728"/>
      <c r="F33" s="728"/>
      <c r="G33" s="728"/>
      <c r="H33" s="267"/>
      <c r="I33" s="267"/>
      <c r="J33" s="267"/>
      <c r="K33" s="267"/>
    </row>
    <row r="34" spans="2:11" x14ac:dyDescent="0.3">
      <c r="B34" s="186">
        <v>20</v>
      </c>
      <c r="C34" s="270" t="s">
        <v>1294</v>
      </c>
      <c r="D34" s="271">
        <v>107471.33333333333</v>
      </c>
      <c r="E34" s="271">
        <v>107471.33333333333</v>
      </c>
      <c r="F34" s="271">
        <v>109678.58333333333</v>
      </c>
      <c r="G34" s="271">
        <v>109654</v>
      </c>
      <c r="H34" s="271">
        <v>63921.927366739132</v>
      </c>
      <c r="I34" s="271">
        <v>66896.208333333328</v>
      </c>
      <c r="J34" s="271">
        <v>68554.166666666672</v>
      </c>
      <c r="K34" s="271">
        <v>70543.541666666672</v>
      </c>
    </row>
    <row r="35" spans="2:11" x14ac:dyDescent="0.3">
      <c r="B35" s="183" t="s">
        <v>86</v>
      </c>
      <c r="C35" s="268" t="s">
        <v>1295</v>
      </c>
      <c r="D35" s="267"/>
      <c r="E35" s="267"/>
      <c r="F35" s="267"/>
      <c r="G35" s="267"/>
      <c r="H35" s="267"/>
      <c r="I35" s="267"/>
      <c r="J35" s="267"/>
      <c r="K35" s="267"/>
    </row>
    <row r="36" spans="2:11" x14ac:dyDescent="0.3">
      <c r="B36" s="183" t="s">
        <v>87</v>
      </c>
      <c r="C36" s="268" t="s">
        <v>1296</v>
      </c>
      <c r="D36" s="267"/>
      <c r="E36" s="267"/>
      <c r="F36" s="267"/>
      <c r="G36" s="267"/>
      <c r="H36" s="267"/>
      <c r="I36" s="267"/>
      <c r="J36" s="267"/>
      <c r="K36" s="267"/>
    </row>
    <row r="37" spans="2:11" x14ac:dyDescent="0.3">
      <c r="B37" s="183" t="s">
        <v>201</v>
      </c>
      <c r="C37" s="268" t="s">
        <v>1297</v>
      </c>
      <c r="D37" s="267">
        <v>107471.33333333333</v>
      </c>
      <c r="E37" s="267">
        <v>107471.33333333333</v>
      </c>
      <c r="F37" s="267">
        <v>109678.58333333333</v>
      </c>
      <c r="G37" s="267">
        <v>109654</v>
      </c>
      <c r="H37" s="267">
        <v>63921.927366739132</v>
      </c>
      <c r="I37" s="267">
        <v>66896.208333333328</v>
      </c>
      <c r="J37" s="267">
        <v>68554.166666666672</v>
      </c>
      <c r="K37" s="267">
        <v>70543.541666666672</v>
      </c>
    </row>
    <row r="38" spans="2:11" x14ac:dyDescent="0.3">
      <c r="B38" s="731" t="s">
        <v>1298</v>
      </c>
      <c r="C38" s="731"/>
      <c r="D38" s="731"/>
      <c r="E38" s="731"/>
      <c r="F38" s="731"/>
      <c r="G38" s="731"/>
      <c r="H38" s="731"/>
      <c r="I38" s="731"/>
      <c r="J38" s="731"/>
      <c r="K38" s="731"/>
    </row>
    <row r="39" spans="2:11" x14ac:dyDescent="0.3">
      <c r="B39" s="272" t="s">
        <v>202</v>
      </c>
      <c r="C39" s="273" t="s">
        <v>1299</v>
      </c>
      <c r="D39" s="728"/>
      <c r="E39" s="728"/>
      <c r="F39" s="728"/>
      <c r="G39" s="728"/>
      <c r="H39" s="274">
        <v>1447291.5938208334</v>
      </c>
      <c r="I39" s="274">
        <v>1225208.9583333333</v>
      </c>
      <c r="J39" s="274">
        <v>1113283.0416666667</v>
      </c>
      <c r="K39" s="274">
        <v>1032149.625</v>
      </c>
    </row>
    <row r="40" spans="2:11" x14ac:dyDescent="0.3">
      <c r="B40" s="272">
        <v>22</v>
      </c>
      <c r="C40" s="273" t="s">
        <v>1300</v>
      </c>
      <c r="D40" s="728"/>
      <c r="E40" s="728"/>
      <c r="F40" s="728"/>
      <c r="G40" s="728"/>
      <c r="H40" s="274">
        <v>721942.65526647109</v>
      </c>
      <c r="I40" s="274">
        <v>614892.98376666661</v>
      </c>
      <c r="J40" s="274">
        <v>554787.63345000008</v>
      </c>
      <c r="K40" s="274">
        <v>502866.59373333334</v>
      </c>
    </row>
    <row r="41" spans="2:11" x14ac:dyDescent="0.3">
      <c r="B41" s="272">
        <v>23</v>
      </c>
      <c r="C41" s="273" t="s">
        <v>1301</v>
      </c>
      <c r="D41" s="728"/>
      <c r="E41" s="728"/>
      <c r="F41" s="728"/>
      <c r="G41" s="728"/>
      <c r="H41" s="275">
        <v>2.0309087912775565</v>
      </c>
      <c r="I41" s="275">
        <v>2.0422709525463447</v>
      </c>
      <c r="J41" s="275">
        <v>2.0347372323137245</v>
      </c>
      <c r="K41" s="275">
        <v>2.0646969557186092</v>
      </c>
    </row>
    <row r="43" spans="2:11" x14ac:dyDescent="0.3">
      <c r="B43" s="66"/>
    </row>
  </sheetData>
  <mergeCells count="14">
    <mergeCell ref="B38:K38"/>
    <mergeCell ref="D39:G39"/>
    <mergeCell ref="D40:G40"/>
    <mergeCell ref="D41:G41"/>
    <mergeCell ref="D33:G33"/>
    <mergeCell ref="D27:G27"/>
    <mergeCell ref="B28:K28"/>
    <mergeCell ref="D32:G32"/>
    <mergeCell ref="D7:G7"/>
    <mergeCell ref="H7:K7"/>
    <mergeCell ref="B10:K10"/>
    <mergeCell ref="D11:G11"/>
    <mergeCell ref="B12:K12"/>
    <mergeCell ref="D20:G20"/>
  </mergeCells>
  <hyperlinks>
    <hyperlink ref="B2" location="Summary!B24" display="Template EU LIQ1 - Quantitative information of LCR" xr:uid="{8F5ADD39-CCAC-4967-8BD3-787788946EF8}"/>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89AED-404B-4168-9B3C-F7BE381C339A}">
  <sheetPr>
    <tabColor rgb="FF575783"/>
  </sheetPr>
  <dimension ref="A2:AF44"/>
  <sheetViews>
    <sheetView topLeftCell="P1" workbookViewId="0">
      <selection activeCell="Z6" sqref="Z6:AA7"/>
    </sheetView>
  </sheetViews>
  <sheetFormatPr defaultColWidth="9.33203125" defaultRowHeight="14.4" x14ac:dyDescent="0.3"/>
  <cols>
    <col min="1" max="1" width="3.6640625" style="22" customWidth="1"/>
    <col min="2" max="2" width="9.33203125" style="22"/>
    <col min="3" max="3" width="39.33203125" style="22" customWidth="1"/>
    <col min="4" max="4" width="13.6640625" style="22" customWidth="1"/>
    <col min="5" max="5" width="16" style="22" customWidth="1"/>
    <col min="6" max="6" width="18.33203125" style="22" customWidth="1"/>
    <col min="7" max="7" width="12.5546875" style="22" customWidth="1"/>
    <col min="8" max="8" width="17.6640625" style="22" customWidth="1"/>
    <col min="9" max="9" width="2.77734375" style="22" customWidth="1"/>
    <col min="10" max="10" width="9.33203125" style="22"/>
    <col min="11" max="11" width="39.33203125" style="22" customWidth="1"/>
    <col min="12" max="12" width="13.6640625" style="22" customWidth="1"/>
    <col min="13" max="13" width="16" style="22" customWidth="1"/>
    <col min="14" max="14" width="18.33203125" style="22" customWidth="1"/>
    <col min="15" max="15" width="12.5546875" style="22" customWidth="1"/>
    <col min="16" max="16" width="17.6640625" style="22" customWidth="1"/>
    <col min="17" max="17" width="2.77734375" style="22" customWidth="1"/>
    <col min="18" max="18" width="9.33203125" style="22"/>
    <col min="19" max="19" width="39.33203125" style="22" customWidth="1"/>
    <col min="20" max="20" width="13.6640625" style="22" customWidth="1"/>
    <col min="21" max="21" width="16" style="22" customWidth="1"/>
    <col min="22" max="22" width="18.33203125" style="22" customWidth="1"/>
    <col min="23" max="23" width="12.5546875" style="22" customWidth="1"/>
    <col min="24" max="24" width="17.6640625" style="22" customWidth="1"/>
    <col min="25" max="25" width="2.77734375" style="22" customWidth="1"/>
    <col min="26" max="26" width="9.33203125" style="22"/>
    <col min="27" max="27" width="39.33203125" style="22" customWidth="1"/>
    <col min="28" max="28" width="13.6640625" style="22" customWidth="1"/>
    <col min="29" max="29" width="16" style="22" customWidth="1"/>
    <col min="30" max="30" width="18.33203125" style="22" customWidth="1"/>
    <col min="31" max="31" width="12.5546875" style="22" customWidth="1"/>
    <col min="32" max="32" width="17.6640625" style="22" customWidth="1"/>
    <col min="33" max="16384" width="9.33203125" style="22"/>
  </cols>
  <sheetData>
    <row r="2" spans="1:32" ht="21" x14ac:dyDescent="0.3">
      <c r="B2" s="65" t="s">
        <v>1302</v>
      </c>
      <c r="J2" s="71"/>
      <c r="R2" s="71"/>
      <c r="Z2" s="71"/>
    </row>
    <row r="3" spans="1:32" ht="15.6" x14ac:dyDescent="0.3">
      <c r="B3" s="86" t="s">
        <v>1303</v>
      </c>
      <c r="J3" s="86"/>
      <c r="R3" s="86"/>
      <c r="Z3" s="86"/>
    </row>
    <row r="4" spans="1:32" s="55" customFormat="1" x14ac:dyDescent="0.3"/>
    <row r="5" spans="1:32" x14ac:dyDescent="0.3">
      <c r="A5" s="33"/>
      <c r="B5" s="732"/>
      <c r="C5" s="732"/>
      <c r="D5" s="18" t="s">
        <v>23</v>
      </c>
      <c r="E5" s="18" t="s">
        <v>25</v>
      </c>
      <c r="F5" s="18" t="s">
        <v>26</v>
      </c>
      <c r="G5" s="18" t="s">
        <v>27</v>
      </c>
      <c r="H5" s="80" t="s">
        <v>28</v>
      </c>
      <c r="I5" s="64"/>
      <c r="J5" s="732"/>
      <c r="K5" s="732"/>
      <c r="L5" s="18" t="s">
        <v>23</v>
      </c>
      <c r="M5" s="18" t="s">
        <v>25</v>
      </c>
      <c r="N5" s="18" t="s">
        <v>26</v>
      </c>
      <c r="O5" s="18" t="s">
        <v>27</v>
      </c>
      <c r="P5" s="80" t="s">
        <v>28</v>
      </c>
      <c r="Q5" s="64"/>
      <c r="R5" s="732"/>
      <c r="S5" s="732"/>
      <c r="T5" s="18" t="s">
        <v>23</v>
      </c>
      <c r="U5" s="18" t="s">
        <v>25</v>
      </c>
      <c r="V5" s="18" t="s">
        <v>26</v>
      </c>
      <c r="W5" s="18" t="s">
        <v>27</v>
      </c>
      <c r="X5" s="80" t="s">
        <v>28</v>
      </c>
      <c r="Y5" s="64"/>
      <c r="Z5" s="732"/>
      <c r="AA5" s="732"/>
      <c r="AB5" s="18" t="s">
        <v>23</v>
      </c>
      <c r="AC5" s="18" t="s">
        <v>25</v>
      </c>
      <c r="AD5" s="18" t="s">
        <v>26</v>
      </c>
      <c r="AE5" s="18" t="s">
        <v>27</v>
      </c>
      <c r="AF5" s="80" t="s">
        <v>28</v>
      </c>
    </row>
    <row r="6" spans="1:32" ht="14.4" customHeight="1" x14ac:dyDescent="0.3">
      <c r="A6" s="33"/>
      <c r="B6" s="733" t="s">
        <v>2095</v>
      </c>
      <c r="C6" s="732"/>
      <c r="D6" s="708" t="s">
        <v>1304</v>
      </c>
      <c r="E6" s="708"/>
      <c r="F6" s="708"/>
      <c r="G6" s="708"/>
      <c r="H6" s="708" t="s">
        <v>1308</v>
      </c>
      <c r="I6" s="64"/>
      <c r="J6" s="733" t="s">
        <v>2096</v>
      </c>
      <c r="K6" s="732"/>
      <c r="L6" s="708" t="s">
        <v>1304</v>
      </c>
      <c r="M6" s="708"/>
      <c r="N6" s="708"/>
      <c r="O6" s="708"/>
      <c r="P6" s="708" t="s">
        <v>1308</v>
      </c>
      <c r="Q6" s="64"/>
      <c r="R6" s="733" t="s">
        <v>2097</v>
      </c>
      <c r="S6" s="732"/>
      <c r="T6" s="708" t="s">
        <v>1304</v>
      </c>
      <c r="U6" s="708"/>
      <c r="V6" s="708"/>
      <c r="W6" s="708"/>
      <c r="X6" s="708" t="s">
        <v>1308</v>
      </c>
      <c r="Y6" s="64"/>
      <c r="Z6" s="733" t="s">
        <v>2098</v>
      </c>
      <c r="AA6" s="732"/>
      <c r="AB6" s="708" t="s">
        <v>1304</v>
      </c>
      <c r="AC6" s="708"/>
      <c r="AD6" s="708"/>
      <c r="AE6" s="708"/>
      <c r="AF6" s="708" t="s">
        <v>1308</v>
      </c>
    </row>
    <row r="7" spans="1:32" x14ac:dyDescent="0.3">
      <c r="A7" s="33"/>
      <c r="B7" s="732"/>
      <c r="C7" s="732"/>
      <c r="D7" s="18" t="s">
        <v>1083</v>
      </c>
      <c r="E7" s="18" t="s">
        <v>1305</v>
      </c>
      <c r="F7" s="18" t="s">
        <v>1306</v>
      </c>
      <c r="G7" s="18" t="s">
        <v>1307</v>
      </c>
      <c r="H7" s="708"/>
      <c r="I7" s="64"/>
      <c r="J7" s="732"/>
      <c r="K7" s="732"/>
      <c r="L7" s="18" t="s">
        <v>1083</v>
      </c>
      <c r="M7" s="18" t="s">
        <v>1305</v>
      </c>
      <c r="N7" s="18" t="s">
        <v>1306</v>
      </c>
      <c r="O7" s="18" t="s">
        <v>1307</v>
      </c>
      <c r="P7" s="708"/>
      <c r="Q7" s="64"/>
      <c r="R7" s="732"/>
      <c r="S7" s="732"/>
      <c r="T7" s="18" t="s">
        <v>1083</v>
      </c>
      <c r="U7" s="18" t="s">
        <v>1305</v>
      </c>
      <c r="V7" s="18" t="s">
        <v>1306</v>
      </c>
      <c r="W7" s="18" t="s">
        <v>1307</v>
      </c>
      <c r="X7" s="708"/>
      <c r="Y7" s="64"/>
      <c r="Z7" s="732"/>
      <c r="AA7" s="732"/>
      <c r="AB7" s="18" t="s">
        <v>1083</v>
      </c>
      <c r="AC7" s="18" t="s">
        <v>1305</v>
      </c>
      <c r="AD7" s="18" t="s">
        <v>1306</v>
      </c>
      <c r="AE7" s="18" t="s">
        <v>1307</v>
      </c>
      <c r="AF7" s="708"/>
    </row>
    <row r="8" spans="1:32" x14ac:dyDescent="0.3">
      <c r="A8" s="243"/>
      <c r="B8" s="244" t="s">
        <v>1309</v>
      </c>
      <c r="C8" s="244"/>
      <c r="D8" s="244"/>
      <c r="E8" s="245"/>
      <c r="F8" s="244"/>
      <c r="G8" s="244"/>
      <c r="H8" s="244"/>
      <c r="J8" s="244" t="s">
        <v>1309</v>
      </c>
      <c r="K8" s="244"/>
      <c r="L8" s="244"/>
      <c r="M8" s="245"/>
      <c r="N8" s="244"/>
      <c r="O8" s="244"/>
      <c r="P8" s="244"/>
      <c r="R8" s="244" t="s">
        <v>1309</v>
      </c>
      <c r="S8" s="244"/>
      <c r="T8" s="244"/>
      <c r="U8" s="245"/>
      <c r="V8" s="244"/>
      <c r="W8" s="244"/>
      <c r="X8" s="244"/>
      <c r="Z8" s="244" t="s">
        <v>1309</v>
      </c>
      <c r="AA8" s="244"/>
      <c r="AB8" s="244"/>
      <c r="AC8" s="245"/>
      <c r="AD8" s="244"/>
      <c r="AE8" s="244"/>
      <c r="AF8" s="244"/>
    </row>
    <row r="9" spans="1:32" x14ac:dyDescent="0.3">
      <c r="A9" s="243"/>
      <c r="B9" s="246">
        <v>1</v>
      </c>
      <c r="C9" s="247" t="s">
        <v>1310</v>
      </c>
      <c r="D9" s="248">
        <v>586273</v>
      </c>
      <c r="E9" s="248"/>
      <c r="F9" s="248"/>
      <c r="G9" s="249">
        <v>78045</v>
      </c>
      <c r="H9" s="249">
        <v>664318</v>
      </c>
      <c r="J9" s="246">
        <v>1</v>
      </c>
      <c r="K9" s="247" t="s">
        <v>1310</v>
      </c>
      <c r="L9" s="248">
        <v>527037</v>
      </c>
      <c r="M9" s="248"/>
      <c r="N9" s="248"/>
      <c r="O9" s="249">
        <v>76691</v>
      </c>
      <c r="P9" s="249">
        <v>603728</v>
      </c>
      <c r="R9" s="246">
        <v>1</v>
      </c>
      <c r="S9" s="247" t="s">
        <v>1310</v>
      </c>
      <c r="T9" s="248">
        <v>531820</v>
      </c>
      <c r="U9" s="248"/>
      <c r="V9" s="248"/>
      <c r="W9" s="249">
        <v>75336</v>
      </c>
      <c r="X9" s="249">
        <v>607156</v>
      </c>
      <c r="Z9" s="246">
        <v>1</v>
      </c>
      <c r="AA9" s="247" t="s">
        <v>1310</v>
      </c>
      <c r="AB9" s="248">
        <v>540531</v>
      </c>
      <c r="AC9" s="248"/>
      <c r="AD9" s="248"/>
      <c r="AE9" s="249">
        <v>79371</v>
      </c>
      <c r="AF9" s="249">
        <v>619902</v>
      </c>
    </row>
    <row r="10" spans="1:32" x14ac:dyDescent="0.3">
      <c r="A10" s="243"/>
      <c r="B10" s="250">
        <v>2</v>
      </c>
      <c r="C10" s="251" t="s">
        <v>1311</v>
      </c>
      <c r="D10" s="252">
        <v>586273</v>
      </c>
      <c r="E10" s="252"/>
      <c r="F10" s="252"/>
      <c r="G10" s="253"/>
      <c r="H10" s="253">
        <v>586273</v>
      </c>
      <c r="J10" s="250">
        <v>2</v>
      </c>
      <c r="K10" s="251" t="s">
        <v>1311</v>
      </c>
      <c r="L10" s="252">
        <v>527037</v>
      </c>
      <c r="M10" s="252"/>
      <c r="N10" s="252"/>
      <c r="O10" s="253"/>
      <c r="P10" s="253">
        <v>527037</v>
      </c>
      <c r="R10" s="250">
        <v>2</v>
      </c>
      <c r="S10" s="251" t="s">
        <v>1311</v>
      </c>
      <c r="T10" s="252">
        <v>531820</v>
      </c>
      <c r="U10" s="252"/>
      <c r="V10" s="252"/>
      <c r="W10" s="253"/>
      <c r="X10" s="253">
        <v>531820</v>
      </c>
      <c r="Z10" s="250">
        <v>2</v>
      </c>
      <c r="AA10" s="251" t="s">
        <v>1311</v>
      </c>
      <c r="AB10" s="252">
        <v>540531</v>
      </c>
      <c r="AC10" s="252"/>
      <c r="AD10" s="252"/>
      <c r="AE10" s="253"/>
      <c r="AF10" s="253">
        <v>540531</v>
      </c>
    </row>
    <row r="11" spans="1:32" x14ac:dyDescent="0.3">
      <c r="A11" s="243"/>
      <c r="B11" s="250">
        <v>3</v>
      </c>
      <c r="C11" s="251" t="s">
        <v>1312</v>
      </c>
      <c r="D11" s="254"/>
      <c r="E11" s="252"/>
      <c r="F11" s="252"/>
      <c r="G11" s="253">
        <v>78045</v>
      </c>
      <c r="H11" s="253">
        <v>78045</v>
      </c>
      <c r="J11" s="250">
        <v>3</v>
      </c>
      <c r="K11" s="251" t="s">
        <v>1312</v>
      </c>
      <c r="L11" s="254"/>
      <c r="M11" s="252"/>
      <c r="N11" s="252"/>
      <c r="O11" s="253">
        <v>76691</v>
      </c>
      <c r="P11" s="253">
        <v>76691</v>
      </c>
      <c r="R11" s="250">
        <v>3</v>
      </c>
      <c r="S11" s="251" t="s">
        <v>1312</v>
      </c>
      <c r="T11" s="254"/>
      <c r="U11" s="252"/>
      <c r="V11" s="252"/>
      <c r="W11" s="253">
        <v>75336</v>
      </c>
      <c r="X11" s="253">
        <v>75336</v>
      </c>
      <c r="Z11" s="250">
        <v>3</v>
      </c>
      <c r="AA11" s="251" t="s">
        <v>1312</v>
      </c>
      <c r="AB11" s="254"/>
      <c r="AC11" s="252"/>
      <c r="AD11" s="252"/>
      <c r="AE11" s="253">
        <v>79371</v>
      </c>
      <c r="AF11" s="253">
        <v>79371</v>
      </c>
    </row>
    <row r="12" spans="1:32" x14ac:dyDescent="0.3">
      <c r="A12" s="243"/>
      <c r="B12" s="250">
        <v>4</v>
      </c>
      <c r="C12" s="247" t="s">
        <v>1313</v>
      </c>
      <c r="D12" s="254"/>
      <c r="E12" s="248">
        <v>2451028</v>
      </c>
      <c r="F12" s="248">
        <v>242594</v>
      </c>
      <c r="G12" s="248">
        <v>45995</v>
      </c>
      <c r="H12" s="248">
        <v>2532932.9</v>
      </c>
      <c r="J12" s="250">
        <v>4</v>
      </c>
      <c r="K12" s="247" t="s">
        <v>1313</v>
      </c>
      <c r="L12" s="254"/>
      <c r="M12" s="248">
        <v>2174666</v>
      </c>
      <c r="N12" s="248">
        <v>350677</v>
      </c>
      <c r="O12" s="248">
        <v>111635</v>
      </c>
      <c r="P12" s="248">
        <v>2480450.2999999998</v>
      </c>
      <c r="R12" s="250">
        <v>4</v>
      </c>
      <c r="S12" s="247" t="s">
        <v>1313</v>
      </c>
      <c r="T12" s="254"/>
      <c r="U12" s="248">
        <v>2357726</v>
      </c>
      <c r="V12" s="248">
        <v>342852</v>
      </c>
      <c r="W12" s="248">
        <v>126879</v>
      </c>
      <c r="X12" s="248">
        <v>2649200.5</v>
      </c>
      <c r="Z12" s="250">
        <v>4</v>
      </c>
      <c r="AA12" s="247" t="s">
        <v>1313</v>
      </c>
      <c r="AB12" s="254"/>
      <c r="AC12" s="248">
        <v>2383888</v>
      </c>
      <c r="AD12" s="248">
        <v>330406</v>
      </c>
      <c r="AE12" s="248">
        <v>156508</v>
      </c>
      <c r="AF12" s="248">
        <v>2692567.55</v>
      </c>
    </row>
    <row r="13" spans="1:32" x14ac:dyDescent="0.3">
      <c r="A13" s="243"/>
      <c r="B13" s="250">
        <v>5</v>
      </c>
      <c r="C13" s="251" t="s">
        <v>1274</v>
      </c>
      <c r="D13" s="254"/>
      <c r="E13" s="253">
        <v>1184561</v>
      </c>
      <c r="F13" s="253">
        <v>69001</v>
      </c>
      <c r="G13" s="253">
        <v>14962</v>
      </c>
      <c r="H13" s="253">
        <v>1205845.8999999999</v>
      </c>
      <c r="J13" s="250">
        <v>5</v>
      </c>
      <c r="K13" s="251" t="s">
        <v>1274</v>
      </c>
      <c r="L13" s="254"/>
      <c r="M13" s="253">
        <v>1642994</v>
      </c>
      <c r="N13" s="253">
        <v>277138</v>
      </c>
      <c r="O13" s="253">
        <v>52709</v>
      </c>
      <c r="P13" s="253">
        <v>1876834.4</v>
      </c>
      <c r="R13" s="250">
        <v>5</v>
      </c>
      <c r="S13" s="251" t="s">
        <v>1274</v>
      </c>
      <c r="T13" s="254"/>
      <c r="U13" s="253">
        <v>1572183</v>
      </c>
      <c r="V13" s="253">
        <v>263843</v>
      </c>
      <c r="W13" s="253">
        <v>67000</v>
      </c>
      <c r="X13" s="253">
        <v>1811224.6999999997</v>
      </c>
      <c r="Z13" s="250">
        <v>5</v>
      </c>
      <c r="AA13" s="251" t="s">
        <v>1274</v>
      </c>
      <c r="AB13" s="254"/>
      <c r="AC13" s="253">
        <v>1614329</v>
      </c>
      <c r="AD13" s="253">
        <v>249570</v>
      </c>
      <c r="AE13" s="253">
        <v>100290</v>
      </c>
      <c r="AF13" s="253">
        <v>1870994.0499999998</v>
      </c>
    </row>
    <row r="14" spans="1:32" x14ac:dyDescent="0.3">
      <c r="A14" s="243"/>
      <c r="B14" s="250">
        <v>6</v>
      </c>
      <c r="C14" s="251" t="s">
        <v>1275</v>
      </c>
      <c r="D14" s="254"/>
      <c r="E14" s="253">
        <v>1266467</v>
      </c>
      <c r="F14" s="253">
        <v>173593</v>
      </c>
      <c r="G14" s="253">
        <v>31033</v>
      </c>
      <c r="H14" s="253">
        <v>1327087</v>
      </c>
      <c r="J14" s="250">
        <v>6</v>
      </c>
      <c r="K14" s="251" t="s">
        <v>1275</v>
      </c>
      <c r="L14" s="254"/>
      <c r="M14" s="253">
        <v>531672</v>
      </c>
      <c r="N14" s="253">
        <v>73539</v>
      </c>
      <c r="O14" s="253">
        <v>58926</v>
      </c>
      <c r="P14" s="253">
        <v>603615.9</v>
      </c>
      <c r="R14" s="250">
        <v>6</v>
      </c>
      <c r="S14" s="251" t="s">
        <v>1275</v>
      </c>
      <c r="T14" s="254"/>
      <c r="U14" s="253">
        <v>785543</v>
      </c>
      <c r="V14" s="253">
        <v>79009</v>
      </c>
      <c r="W14" s="253">
        <v>59879</v>
      </c>
      <c r="X14" s="253">
        <v>837975.8</v>
      </c>
      <c r="Z14" s="250">
        <v>6</v>
      </c>
      <c r="AA14" s="251" t="s">
        <v>1275</v>
      </c>
      <c r="AB14" s="254"/>
      <c r="AC14" s="253">
        <v>769559</v>
      </c>
      <c r="AD14" s="253">
        <v>80836</v>
      </c>
      <c r="AE14" s="253">
        <v>56218</v>
      </c>
      <c r="AF14" s="253">
        <v>821573.5</v>
      </c>
    </row>
    <row r="15" spans="1:32" x14ac:dyDescent="0.3">
      <c r="A15" s="243"/>
      <c r="B15" s="250">
        <v>7</v>
      </c>
      <c r="C15" s="247" t="s">
        <v>1314</v>
      </c>
      <c r="D15" s="254"/>
      <c r="E15" s="248">
        <v>1349895</v>
      </c>
      <c r="F15" s="248">
        <v>50378</v>
      </c>
      <c r="G15" s="248">
        <v>12060</v>
      </c>
      <c r="H15" s="248">
        <v>622152</v>
      </c>
      <c r="J15" s="250">
        <v>7</v>
      </c>
      <c r="K15" s="247" t="s">
        <v>1314</v>
      </c>
      <c r="L15" s="254"/>
      <c r="M15" s="248">
        <v>1201044</v>
      </c>
      <c r="N15" s="248">
        <v>47385</v>
      </c>
      <c r="O15" s="248">
        <v>17432</v>
      </c>
      <c r="P15" s="248">
        <v>555812</v>
      </c>
      <c r="R15" s="250">
        <v>7</v>
      </c>
      <c r="S15" s="247" t="s">
        <v>1314</v>
      </c>
      <c r="T15" s="254"/>
      <c r="U15" s="248">
        <v>780054</v>
      </c>
      <c r="V15" s="248">
        <v>51649</v>
      </c>
      <c r="W15" s="248">
        <v>16444</v>
      </c>
      <c r="X15" s="248">
        <v>346336</v>
      </c>
      <c r="Z15" s="250">
        <v>7</v>
      </c>
      <c r="AA15" s="247" t="s">
        <v>1314</v>
      </c>
      <c r="AB15" s="254"/>
      <c r="AC15" s="248">
        <v>667164</v>
      </c>
      <c r="AD15" s="248">
        <v>51160</v>
      </c>
      <c r="AE15" s="248">
        <v>39815</v>
      </c>
      <c r="AF15" s="248">
        <v>370166.5</v>
      </c>
    </row>
    <row r="16" spans="1:32" x14ac:dyDescent="0.3">
      <c r="A16" s="243"/>
      <c r="B16" s="250">
        <v>8</v>
      </c>
      <c r="C16" s="251" t="s">
        <v>1315</v>
      </c>
      <c r="D16" s="254"/>
      <c r="E16" s="253"/>
      <c r="F16" s="253"/>
      <c r="G16" s="253"/>
      <c r="H16" s="253"/>
      <c r="J16" s="250">
        <v>8</v>
      </c>
      <c r="K16" s="251" t="s">
        <v>1315</v>
      </c>
      <c r="L16" s="254"/>
      <c r="M16" s="253"/>
      <c r="N16" s="253"/>
      <c r="O16" s="253"/>
      <c r="P16" s="253"/>
      <c r="R16" s="250">
        <v>8</v>
      </c>
      <c r="S16" s="251" t="s">
        <v>1315</v>
      </c>
      <c r="T16" s="254"/>
      <c r="U16" s="253"/>
      <c r="V16" s="253"/>
      <c r="W16" s="253"/>
      <c r="X16" s="253"/>
      <c r="Z16" s="250">
        <v>8</v>
      </c>
      <c r="AA16" s="251" t="s">
        <v>1315</v>
      </c>
      <c r="AB16" s="254"/>
      <c r="AC16" s="253"/>
      <c r="AD16" s="253"/>
      <c r="AE16" s="253"/>
      <c r="AF16" s="253"/>
    </row>
    <row r="17" spans="1:32" x14ac:dyDescent="0.3">
      <c r="A17" s="243"/>
      <c r="B17" s="250">
        <v>9</v>
      </c>
      <c r="C17" s="251" t="s">
        <v>1316</v>
      </c>
      <c r="D17" s="254"/>
      <c r="E17" s="253">
        <v>1349895</v>
      </c>
      <c r="F17" s="253">
        <v>50378</v>
      </c>
      <c r="G17" s="253">
        <v>12060</v>
      </c>
      <c r="H17" s="253">
        <v>622152</v>
      </c>
      <c r="J17" s="250">
        <v>9</v>
      </c>
      <c r="K17" s="251" t="s">
        <v>1316</v>
      </c>
      <c r="L17" s="254"/>
      <c r="M17" s="253">
        <v>1201044</v>
      </c>
      <c r="N17" s="253">
        <v>47385</v>
      </c>
      <c r="O17" s="253">
        <v>17432</v>
      </c>
      <c r="P17" s="253">
        <v>555812</v>
      </c>
      <c r="R17" s="250">
        <v>9</v>
      </c>
      <c r="S17" s="251" t="s">
        <v>1316</v>
      </c>
      <c r="T17" s="254"/>
      <c r="U17" s="253">
        <v>780054</v>
      </c>
      <c r="V17" s="253">
        <v>51649</v>
      </c>
      <c r="W17" s="253">
        <v>16444</v>
      </c>
      <c r="X17" s="253">
        <v>346336</v>
      </c>
      <c r="Z17" s="250">
        <v>9</v>
      </c>
      <c r="AA17" s="251" t="s">
        <v>1316</v>
      </c>
      <c r="AB17" s="254"/>
      <c r="AC17" s="253">
        <v>667164</v>
      </c>
      <c r="AD17" s="253">
        <v>51160</v>
      </c>
      <c r="AE17" s="253">
        <v>39815</v>
      </c>
      <c r="AF17" s="253">
        <v>370166.5</v>
      </c>
    </row>
    <row r="18" spans="1:32" x14ac:dyDescent="0.3">
      <c r="A18" s="243"/>
      <c r="B18" s="250">
        <v>10</v>
      </c>
      <c r="C18" s="247" t="s">
        <v>1317</v>
      </c>
      <c r="D18" s="254"/>
      <c r="E18" s="248"/>
      <c r="F18" s="248"/>
      <c r="G18" s="248"/>
      <c r="H18" s="248"/>
      <c r="J18" s="250">
        <v>10</v>
      </c>
      <c r="K18" s="247" t="s">
        <v>1317</v>
      </c>
      <c r="L18" s="254"/>
      <c r="M18" s="248"/>
      <c r="N18" s="248"/>
      <c r="O18" s="248"/>
      <c r="P18" s="248"/>
      <c r="R18" s="250">
        <v>10</v>
      </c>
      <c r="S18" s="247" t="s">
        <v>1317</v>
      </c>
      <c r="T18" s="254"/>
      <c r="U18" s="248"/>
      <c r="V18" s="248"/>
      <c r="W18" s="248"/>
      <c r="X18" s="248"/>
      <c r="Z18" s="250">
        <v>10</v>
      </c>
      <c r="AA18" s="247" t="s">
        <v>1317</v>
      </c>
      <c r="AB18" s="254"/>
      <c r="AC18" s="248"/>
      <c r="AD18" s="248"/>
      <c r="AE18" s="248"/>
      <c r="AF18" s="248"/>
    </row>
    <row r="19" spans="1:32" x14ac:dyDescent="0.3">
      <c r="A19" s="243"/>
      <c r="B19" s="250">
        <v>11</v>
      </c>
      <c r="C19" s="247" t="s">
        <v>1318</v>
      </c>
      <c r="D19" s="248">
        <v>335</v>
      </c>
      <c r="E19" s="248">
        <v>53560</v>
      </c>
      <c r="F19" s="248">
        <v>2043</v>
      </c>
      <c r="G19" s="248">
        <v>918218</v>
      </c>
      <c r="H19" s="248">
        <v>919239.5</v>
      </c>
      <c r="J19" s="250">
        <v>11</v>
      </c>
      <c r="K19" s="247" t="s">
        <v>1318</v>
      </c>
      <c r="L19" s="248">
        <v>234</v>
      </c>
      <c r="M19" s="248">
        <v>71175</v>
      </c>
      <c r="N19" s="248">
        <v>2310</v>
      </c>
      <c r="O19" s="248">
        <v>636460</v>
      </c>
      <c r="P19" s="248">
        <v>637615</v>
      </c>
      <c r="R19" s="250">
        <v>11</v>
      </c>
      <c r="S19" s="247" t="s">
        <v>1318</v>
      </c>
      <c r="T19" s="248">
        <v>1053</v>
      </c>
      <c r="U19" s="248">
        <v>72601</v>
      </c>
      <c r="V19" s="248">
        <v>1096</v>
      </c>
      <c r="W19" s="248">
        <v>628738</v>
      </c>
      <c r="X19" s="248">
        <v>629286</v>
      </c>
      <c r="Z19" s="250">
        <v>11</v>
      </c>
      <c r="AA19" s="247" t="s">
        <v>1318</v>
      </c>
      <c r="AB19" s="248">
        <v>1517</v>
      </c>
      <c r="AC19" s="248">
        <v>133589</v>
      </c>
      <c r="AD19" s="248">
        <v>9117</v>
      </c>
      <c r="AE19" s="248">
        <v>705878</v>
      </c>
      <c r="AF19" s="248">
        <v>710436.5</v>
      </c>
    </row>
    <row r="20" spans="1:32" x14ac:dyDescent="0.3">
      <c r="A20" s="243"/>
      <c r="B20" s="250">
        <v>12</v>
      </c>
      <c r="C20" s="251" t="s">
        <v>1319</v>
      </c>
      <c r="D20" s="253">
        <v>335</v>
      </c>
      <c r="E20" s="254"/>
      <c r="F20" s="254"/>
      <c r="G20" s="254"/>
      <c r="H20" s="255"/>
      <c r="J20" s="250">
        <v>12</v>
      </c>
      <c r="K20" s="251" t="s">
        <v>1319</v>
      </c>
      <c r="L20" s="253">
        <v>234</v>
      </c>
      <c r="M20" s="254"/>
      <c r="N20" s="254"/>
      <c r="O20" s="254"/>
      <c r="P20" s="255"/>
      <c r="R20" s="250">
        <v>12</v>
      </c>
      <c r="S20" s="251" t="s">
        <v>1319</v>
      </c>
      <c r="T20" s="253">
        <v>1053</v>
      </c>
      <c r="U20" s="254"/>
      <c r="V20" s="254"/>
      <c r="W20" s="254"/>
      <c r="X20" s="255"/>
      <c r="Z20" s="250">
        <v>12</v>
      </c>
      <c r="AA20" s="251" t="s">
        <v>1319</v>
      </c>
      <c r="AB20" s="253">
        <v>1517</v>
      </c>
      <c r="AC20" s="254"/>
      <c r="AD20" s="254"/>
      <c r="AE20" s="254"/>
      <c r="AF20" s="255"/>
    </row>
    <row r="21" spans="1:32" ht="28.8" x14ac:dyDescent="0.3">
      <c r="A21" s="243"/>
      <c r="B21" s="250">
        <v>13</v>
      </c>
      <c r="C21" s="251" t="s">
        <v>1320</v>
      </c>
      <c r="D21" s="254"/>
      <c r="E21" s="253">
        <v>53560</v>
      </c>
      <c r="F21" s="253">
        <v>2043</v>
      </c>
      <c r="G21" s="253">
        <v>918218</v>
      </c>
      <c r="H21" s="253">
        <v>919239.5</v>
      </c>
      <c r="J21" s="250">
        <v>13</v>
      </c>
      <c r="K21" s="251" t="s">
        <v>1320</v>
      </c>
      <c r="L21" s="254"/>
      <c r="M21" s="253">
        <v>71175</v>
      </c>
      <c r="N21" s="253">
        <v>2310</v>
      </c>
      <c r="O21" s="253">
        <v>636460</v>
      </c>
      <c r="P21" s="253">
        <v>637615</v>
      </c>
      <c r="R21" s="250">
        <v>13</v>
      </c>
      <c r="S21" s="251" t="s">
        <v>1320</v>
      </c>
      <c r="T21" s="254"/>
      <c r="U21" s="253">
        <v>72601</v>
      </c>
      <c r="V21" s="253">
        <v>1096</v>
      </c>
      <c r="W21" s="253">
        <v>628738</v>
      </c>
      <c r="X21" s="253">
        <v>629286</v>
      </c>
      <c r="Z21" s="250">
        <v>13</v>
      </c>
      <c r="AA21" s="251" t="s">
        <v>1320</v>
      </c>
      <c r="AB21" s="254"/>
      <c r="AC21" s="253">
        <v>133589</v>
      </c>
      <c r="AD21" s="253">
        <v>9117</v>
      </c>
      <c r="AE21" s="253">
        <v>705878</v>
      </c>
      <c r="AF21" s="253">
        <v>710436.5</v>
      </c>
    </row>
    <row r="22" spans="1:32" x14ac:dyDescent="0.3">
      <c r="A22" s="243"/>
      <c r="B22" s="245">
        <v>14</v>
      </c>
      <c r="C22" s="155" t="s">
        <v>1321</v>
      </c>
      <c r="D22" s="256"/>
      <c r="E22" s="256"/>
      <c r="F22" s="256"/>
      <c r="G22" s="256"/>
      <c r="H22" s="249">
        <v>4738642.4000000004</v>
      </c>
      <c r="J22" s="245">
        <v>14</v>
      </c>
      <c r="K22" s="155" t="s">
        <v>1321</v>
      </c>
      <c r="L22" s="256"/>
      <c r="M22" s="256"/>
      <c r="N22" s="256"/>
      <c r="O22" s="256"/>
      <c r="P22" s="249">
        <v>4277605.3</v>
      </c>
      <c r="R22" s="245">
        <v>14</v>
      </c>
      <c r="S22" s="155" t="s">
        <v>1321</v>
      </c>
      <c r="T22" s="256"/>
      <c r="U22" s="256"/>
      <c r="V22" s="256"/>
      <c r="W22" s="256"/>
      <c r="X22" s="249">
        <v>4231978.5</v>
      </c>
      <c r="Z22" s="245">
        <v>14</v>
      </c>
      <c r="AA22" s="155" t="s">
        <v>1321</v>
      </c>
      <c r="AB22" s="256"/>
      <c r="AC22" s="256"/>
      <c r="AD22" s="256"/>
      <c r="AE22" s="256"/>
      <c r="AF22" s="249">
        <v>4393072.55</v>
      </c>
    </row>
    <row r="23" spans="1:32" x14ac:dyDescent="0.3">
      <c r="A23" s="243"/>
      <c r="B23" s="734" t="s">
        <v>1322</v>
      </c>
      <c r="C23" s="734"/>
      <c r="D23" s="734"/>
      <c r="E23" s="734"/>
      <c r="F23" s="734"/>
      <c r="G23" s="734"/>
      <c r="H23" s="734"/>
      <c r="J23" s="734" t="s">
        <v>1322</v>
      </c>
      <c r="K23" s="734"/>
      <c r="L23" s="734"/>
      <c r="M23" s="734"/>
      <c r="N23" s="734"/>
      <c r="O23" s="734"/>
      <c r="P23" s="734"/>
      <c r="R23" s="734" t="s">
        <v>1322</v>
      </c>
      <c r="S23" s="734"/>
      <c r="T23" s="734"/>
      <c r="U23" s="734"/>
      <c r="V23" s="734"/>
      <c r="W23" s="734"/>
      <c r="X23" s="734"/>
      <c r="Z23" s="734" t="s">
        <v>1322</v>
      </c>
      <c r="AA23" s="734"/>
      <c r="AB23" s="734"/>
      <c r="AC23" s="734"/>
      <c r="AD23" s="734"/>
      <c r="AE23" s="734"/>
      <c r="AF23" s="734"/>
    </row>
    <row r="24" spans="1:32" x14ac:dyDescent="0.3">
      <c r="A24" s="243"/>
      <c r="B24" s="250">
        <v>15</v>
      </c>
      <c r="C24" s="247" t="s">
        <v>1271</v>
      </c>
      <c r="D24" s="257"/>
      <c r="E24" s="258"/>
      <c r="F24" s="258"/>
      <c r="G24" s="258"/>
      <c r="H24" s="248">
        <v>4134</v>
      </c>
      <c r="J24" s="250">
        <v>15</v>
      </c>
      <c r="K24" s="247" t="s">
        <v>1271</v>
      </c>
      <c r="L24" s="257"/>
      <c r="M24" s="258"/>
      <c r="N24" s="258"/>
      <c r="O24" s="258"/>
      <c r="P24" s="248">
        <v>4670.5</v>
      </c>
      <c r="R24" s="250">
        <v>15</v>
      </c>
      <c r="S24" s="247" t="s">
        <v>1271</v>
      </c>
      <c r="T24" s="257"/>
      <c r="U24" s="258"/>
      <c r="V24" s="258"/>
      <c r="W24" s="258"/>
      <c r="X24" s="248">
        <v>4641.5</v>
      </c>
      <c r="Z24" s="250">
        <v>15</v>
      </c>
      <c r="AA24" s="247" t="s">
        <v>1271</v>
      </c>
      <c r="AB24" s="257"/>
      <c r="AC24" s="258"/>
      <c r="AD24" s="258"/>
      <c r="AE24" s="258"/>
      <c r="AF24" s="248">
        <v>5669.5</v>
      </c>
    </row>
    <row r="25" spans="1:32" ht="28.8" x14ac:dyDescent="0.3">
      <c r="A25" s="243"/>
      <c r="B25" s="250" t="s">
        <v>203</v>
      </c>
      <c r="C25" s="247" t="s">
        <v>1323</v>
      </c>
      <c r="D25" s="259"/>
      <c r="E25" s="248"/>
      <c r="F25" s="248"/>
      <c r="G25" s="248"/>
      <c r="H25" s="248"/>
      <c r="J25" s="250" t="s">
        <v>203</v>
      </c>
      <c r="K25" s="247" t="s">
        <v>1323</v>
      </c>
      <c r="L25" s="259"/>
      <c r="M25" s="248"/>
      <c r="N25" s="248"/>
      <c r="O25" s="248"/>
      <c r="P25" s="248"/>
      <c r="R25" s="250" t="s">
        <v>203</v>
      </c>
      <c r="S25" s="247" t="s">
        <v>1323</v>
      </c>
      <c r="T25" s="259"/>
      <c r="U25" s="248"/>
      <c r="V25" s="248"/>
      <c r="W25" s="248"/>
      <c r="X25" s="248"/>
      <c r="Z25" s="250" t="s">
        <v>203</v>
      </c>
      <c r="AA25" s="247" t="s">
        <v>1323</v>
      </c>
      <c r="AB25" s="259"/>
      <c r="AC25" s="248"/>
      <c r="AD25" s="248"/>
      <c r="AE25" s="248"/>
      <c r="AF25" s="248"/>
    </row>
    <row r="26" spans="1:32" ht="28.8" x14ac:dyDescent="0.3">
      <c r="A26" s="243"/>
      <c r="B26" s="250">
        <v>16</v>
      </c>
      <c r="C26" s="247" t="s">
        <v>1324</v>
      </c>
      <c r="D26" s="257"/>
      <c r="E26" s="248"/>
      <c r="F26" s="248"/>
      <c r="G26" s="248"/>
      <c r="H26" s="248"/>
      <c r="J26" s="250">
        <v>16</v>
      </c>
      <c r="K26" s="247" t="s">
        <v>1324</v>
      </c>
      <c r="L26" s="257"/>
      <c r="M26" s="248"/>
      <c r="N26" s="248"/>
      <c r="O26" s="248"/>
      <c r="P26" s="248"/>
      <c r="R26" s="250">
        <v>16</v>
      </c>
      <c r="S26" s="247" t="s">
        <v>1324</v>
      </c>
      <c r="T26" s="257"/>
      <c r="U26" s="248"/>
      <c r="V26" s="248"/>
      <c r="W26" s="248"/>
      <c r="X26" s="248"/>
      <c r="Z26" s="250">
        <v>16</v>
      </c>
      <c r="AA26" s="247" t="s">
        <v>1324</v>
      </c>
      <c r="AB26" s="257"/>
      <c r="AC26" s="248"/>
      <c r="AD26" s="248"/>
      <c r="AE26" s="248"/>
      <c r="AF26" s="248"/>
    </row>
    <row r="27" spans="1:32" x14ac:dyDescent="0.3">
      <c r="A27" s="243"/>
      <c r="B27" s="250">
        <v>17</v>
      </c>
      <c r="C27" s="247" t="s">
        <v>1325</v>
      </c>
      <c r="D27" s="257"/>
      <c r="E27" s="248">
        <v>259872</v>
      </c>
      <c r="F27" s="248">
        <v>194471</v>
      </c>
      <c r="G27" s="248">
        <v>3279507</v>
      </c>
      <c r="H27" s="248">
        <v>2823154.8</v>
      </c>
      <c r="J27" s="250">
        <v>17</v>
      </c>
      <c r="K27" s="247" t="s">
        <v>1325</v>
      </c>
      <c r="L27" s="257"/>
      <c r="M27" s="248">
        <v>218049</v>
      </c>
      <c r="N27" s="248">
        <v>232209</v>
      </c>
      <c r="O27" s="248">
        <v>3363711</v>
      </c>
      <c r="P27" s="248">
        <v>2886908.1999999997</v>
      </c>
      <c r="R27" s="250">
        <v>17</v>
      </c>
      <c r="S27" s="247" t="s">
        <v>1325</v>
      </c>
      <c r="T27" s="257"/>
      <c r="U27" s="248">
        <v>209787.26906000002</v>
      </c>
      <c r="V27" s="248">
        <v>203969</v>
      </c>
      <c r="W27" s="248">
        <v>3363215</v>
      </c>
      <c r="X27" s="248">
        <v>2869566.1903590006</v>
      </c>
      <c r="Z27" s="250">
        <v>17</v>
      </c>
      <c r="AA27" s="247" t="s">
        <v>1325</v>
      </c>
      <c r="AB27" s="257"/>
      <c r="AC27" s="248">
        <v>196487.03696999999</v>
      </c>
      <c r="AD27" s="248">
        <v>184021</v>
      </c>
      <c r="AE27" s="248">
        <v>3229101</v>
      </c>
      <c r="AF27" s="248">
        <v>2747880.4518484999</v>
      </c>
    </row>
    <row r="28" spans="1:32" ht="43.2" x14ac:dyDescent="0.3">
      <c r="A28" s="243"/>
      <c r="B28" s="250">
        <v>18</v>
      </c>
      <c r="C28" s="260" t="s">
        <v>1326</v>
      </c>
      <c r="D28" s="257"/>
      <c r="E28" s="253"/>
      <c r="F28" s="253"/>
      <c r="G28" s="253"/>
      <c r="H28" s="253"/>
      <c r="J28" s="250">
        <v>18</v>
      </c>
      <c r="K28" s="260" t="s">
        <v>1326</v>
      </c>
      <c r="L28" s="257"/>
      <c r="M28" s="253"/>
      <c r="N28" s="253"/>
      <c r="O28" s="253"/>
      <c r="P28" s="253"/>
      <c r="R28" s="250">
        <v>18</v>
      </c>
      <c r="S28" s="260" t="s">
        <v>1326</v>
      </c>
      <c r="T28" s="257"/>
      <c r="U28" s="253"/>
      <c r="V28" s="253"/>
      <c r="W28" s="253"/>
      <c r="X28" s="253"/>
      <c r="Z28" s="250">
        <v>18</v>
      </c>
      <c r="AA28" s="260" t="s">
        <v>1326</v>
      </c>
      <c r="AB28" s="257"/>
      <c r="AC28" s="253"/>
      <c r="AD28" s="253"/>
      <c r="AE28" s="253"/>
      <c r="AF28" s="253"/>
    </row>
    <row r="29" spans="1:32" ht="57.6" x14ac:dyDescent="0.3">
      <c r="A29" s="243"/>
      <c r="B29" s="250">
        <v>19</v>
      </c>
      <c r="C29" s="251" t="s">
        <v>1327</v>
      </c>
      <c r="D29" s="257"/>
      <c r="E29" s="253">
        <v>44075</v>
      </c>
      <c r="F29" s="253">
        <v>221</v>
      </c>
      <c r="G29" s="253">
        <v>140505</v>
      </c>
      <c r="H29" s="253">
        <v>147226.75</v>
      </c>
      <c r="J29" s="250">
        <v>19</v>
      </c>
      <c r="K29" s="251" t="s">
        <v>1327</v>
      </c>
      <c r="L29" s="257"/>
      <c r="M29" s="253">
        <v>39586</v>
      </c>
      <c r="N29" s="253">
        <v>35</v>
      </c>
      <c r="O29" s="253">
        <v>18094</v>
      </c>
      <c r="P29" s="253">
        <v>24049.399999999998</v>
      </c>
      <c r="R29" s="250">
        <v>19</v>
      </c>
      <c r="S29" s="251" t="s">
        <v>1327</v>
      </c>
      <c r="T29" s="257"/>
      <c r="U29" s="253">
        <v>51495.269060000006</v>
      </c>
      <c r="V29" s="253">
        <v>55</v>
      </c>
      <c r="W29" s="253">
        <v>35</v>
      </c>
      <c r="X29" s="253">
        <v>7786.7903590000005</v>
      </c>
      <c r="Z29" s="250">
        <v>19</v>
      </c>
      <c r="AA29" s="251" t="s">
        <v>1327</v>
      </c>
      <c r="AB29" s="257"/>
      <c r="AC29" s="253">
        <v>41921.036969999994</v>
      </c>
      <c r="AD29" s="253">
        <v>55</v>
      </c>
      <c r="AE29" s="253">
        <v>604</v>
      </c>
      <c r="AF29" s="253">
        <v>3636.5518484999998</v>
      </c>
    </row>
    <row r="30" spans="1:32" ht="57.6" x14ac:dyDescent="0.3">
      <c r="A30" s="243"/>
      <c r="B30" s="250">
        <v>20</v>
      </c>
      <c r="C30" s="251" t="s">
        <v>1328</v>
      </c>
      <c r="D30" s="257"/>
      <c r="E30" s="253">
        <v>193520</v>
      </c>
      <c r="F30" s="253">
        <v>189518</v>
      </c>
      <c r="G30" s="253">
        <v>2102171</v>
      </c>
      <c r="H30" s="253">
        <v>2576935.5499999998</v>
      </c>
      <c r="J30" s="250">
        <v>20</v>
      </c>
      <c r="K30" s="251" t="s">
        <v>1328</v>
      </c>
      <c r="L30" s="257"/>
      <c r="M30" s="253">
        <v>159286</v>
      </c>
      <c r="N30" s="253">
        <v>223945</v>
      </c>
      <c r="O30" s="253">
        <v>2234678</v>
      </c>
      <c r="P30" s="253">
        <v>2091091.7999999998</v>
      </c>
      <c r="R30" s="250">
        <v>20</v>
      </c>
      <c r="S30" s="251" t="s">
        <v>1328</v>
      </c>
      <c r="T30" s="257"/>
      <c r="U30" s="253">
        <v>142526</v>
      </c>
      <c r="V30" s="253">
        <v>191923</v>
      </c>
      <c r="W30" s="253">
        <v>2289345</v>
      </c>
      <c r="X30" s="253">
        <v>2113167.75</v>
      </c>
      <c r="Z30" s="250">
        <v>20</v>
      </c>
      <c r="AA30" s="251" t="s">
        <v>1328</v>
      </c>
      <c r="AB30" s="257"/>
      <c r="AC30" s="253">
        <v>143951</v>
      </c>
      <c r="AD30" s="253">
        <v>174282</v>
      </c>
      <c r="AE30" s="253">
        <v>2200723</v>
      </c>
      <c r="AF30" s="253">
        <v>2029731.0499999998</v>
      </c>
    </row>
    <row r="31" spans="1:32" ht="43.2" x14ac:dyDescent="0.3">
      <c r="A31" s="243"/>
      <c r="B31" s="250">
        <v>21</v>
      </c>
      <c r="C31" s="261" t="s">
        <v>1329</v>
      </c>
      <c r="D31" s="257"/>
      <c r="E31" s="253">
        <v>1351</v>
      </c>
      <c r="F31" s="253">
        <v>2756</v>
      </c>
      <c r="G31" s="253">
        <v>77032</v>
      </c>
      <c r="H31" s="253">
        <v>666101.9</v>
      </c>
      <c r="J31" s="250">
        <v>21</v>
      </c>
      <c r="K31" s="261" t="s">
        <v>1329</v>
      </c>
      <c r="L31" s="257"/>
      <c r="M31" s="253"/>
      <c r="N31" s="253"/>
      <c r="O31" s="253"/>
      <c r="P31" s="253"/>
      <c r="R31" s="250">
        <v>21</v>
      </c>
      <c r="S31" s="261" t="s">
        <v>1329</v>
      </c>
      <c r="T31" s="257"/>
      <c r="U31" s="253"/>
      <c r="V31" s="253"/>
      <c r="W31" s="253"/>
      <c r="X31" s="253"/>
      <c r="Z31" s="250">
        <v>21</v>
      </c>
      <c r="AA31" s="261" t="s">
        <v>1329</v>
      </c>
      <c r="AB31" s="257"/>
      <c r="AC31" s="253"/>
      <c r="AD31" s="253"/>
      <c r="AE31" s="253"/>
      <c r="AF31" s="253"/>
    </row>
    <row r="32" spans="1:32" x14ac:dyDescent="0.3">
      <c r="A32" s="243"/>
      <c r="B32" s="250">
        <v>22</v>
      </c>
      <c r="C32" s="251" t="s">
        <v>1330</v>
      </c>
      <c r="D32" s="257"/>
      <c r="E32" s="253">
        <v>16</v>
      </c>
      <c r="F32" s="253">
        <v>84</v>
      </c>
      <c r="G32" s="253">
        <v>971525</v>
      </c>
      <c r="H32" s="253">
        <v>22967.85</v>
      </c>
      <c r="J32" s="250">
        <v>22</v>
      </c>
      <c r="K32" s="251" t="s">
        <v>1330</v>
      </c>
      <c r="L32" s="257"/>
      <c r="M32" s="253">
        <v>115</v>
      </c>
      <c r="N32" s="253">
        <v>101</v>
      </c>
      <c r="O32" s="253">
        <v>1047314</v>
      </c>
      <c r="P32" s="253">
        <v>699816.1</v>
      </c>
      <c r="R32" s="250">
        <v>22</v>
      </c>
      <c r="S32" s="251" t="s">
        <v>1330</v>
      </c>
      <c r="T32" s="257"/>
      <c r="U32" s="253">
        <v>98</v>
      </c>
      <c r="V32" s="253">
        <v>104</v>
      </c>
      <c r="W32" s="253">
        <v>1012628</v>
      </c>
      <c r="X32" s="253">
        <v>677299.20000000007</v>
      </c>
      <c r="Z32" s="250">
        <v>22</v>
      </c>
      <c r="AA32" s="251" t="s">
        <v>1330</v>
      </c>
      <c r="AB32" s="257"/>
      <c r="AC32" s="253">
        <v>108</v>
      </c>
      <c r="AD32" s="253">
        <v>65</v>
      </c>
      <c r="AE32" s="253">
        <v>957728</v>
      </c>
      <c r="AF32" s="253">
        <v>640267.9</v>
      </c>
    </row>
    <row r="33" spans="1:32" ht="43.2" x14ac:dyDescent="0.3">
      <c r="A33" s="243"/>
      <c r="B33" s="250">
        <v>23</v>
      </c>
      <c r="C33" s="261" t="s">
        <v>1329</v>
      </c>
      <c r="D33" s="257"/>
      <c r="E33" s="253">
        <v>16</v>
      </c>
      <c r="F33" s="253">
        <v>84</v>
      </c>
      <c r="G33" s="253">
        <v>944504</v>
      </c>
      <c r="H33" s="253">
        <v>613978</v>
      </c>
      <c r="J33" s="250">
        <v>23</v>
      </c>
      <c r="K33" s="261" t="s">
        <v>1329</v>
      </c>
      <c r="L33" s="257"/>
      <c r="M33" s="253">
        <v>10</v>
      </c>
      <c r="N33" s="253">
        <v>46</v>
      </c>
      <c r="O33" s="253">
        <v>952544</v>
      </c>
      <c r="P33" s="253">
        <v>619181.6</v>
      </c>
      <c r="R33" s="250">
        <v>23</v>
      </c>
      <c r="S33" s="261" t="s">
        <v>1329</v>
      </c>
      <c r="T33" s="257"/>
      <c r="U33" s="253">
        <v>17</v>
      </c>
      <c r="V33" s="253">
        <v>40</v>
      </c>
      <c r="W33" s="253">
        <v>917678</v>
      </c>
      <c r="X33" s="253">
        <v>596519.20000000007</v>
      </c>
      <c r="Z33" s="250">
        <v>23</v>
      </c>
      <c r="AA33" s="261" t="s">
        <v>1329</v>
      </c>
      <c r="AB33" s="257"/>
      <c r="AC33" s="253">
        <v>27</v>
      </c>
      <c r="AD33" s="253">
        <v>29</v>
      </c>
      <c r="AE33" s="253">
        <v>869437</v>
      </c>
      <c r="AF33" s="253">
        <v>565162.05000000005</v>
      </c>
    </row>
    <row r="34" spans="1:32" ht="57.6" x14ac:dyDescent="0.3">
      <c r="A34" s="243"/>
      <c r="B34" s="250">
        <v>24</v>
      </c>
      <c r="C34" s="251" t="s">
        <v>1331</v>
      </c>
      <c r="D34" s="257"/>
      <c r="E34" s="253">
        <v>22261</v>
      </c>
      <c r="F34" s="253">
        <v>4648</v>
      </c>
      <c r="G34" s="253">
        <v>65306</v>
      </c>
      <c r="H34" s="253">
        <v>76024.649999999994</v>
      </c>
      <c r="J34" s="250">
        <v>24</v>
      </c>
      <c r="K34" s="251" t="s">
        <v>1331</v>
      </c>
      <c r="L34" s="257"/>
      <c r="M34" s="253">
        <v>19062</v>
      </c>
      <c r="N34" s="253">
        <v>8128</v>
      </c>
      <c r="O34" s="253">
        <v>63625</v>
      </c>
      <c r="P34" s="253">
        <v>71950.900000000009</v>
      </c>
      <c r="R34" s="250">
        <v>24</v>
      </c>
      <c r="S34" s="251" t="s">
        <v>1331</v>
      </c>
      <c r="T34" s="257"/>
      <c r="U34" s="253">
        <v>15668</v>
      </c>
      <c r="V34" s="253">
        <v>11887</v>
      </c>
      <c r="W34" s="253">
        <v>61207</v>
      </c>
      <c r="X34" s="253">
        <v>71312.45</v>
      </c>
      <c r="Z34" s="250">
        <v>24</v>
      </c>
      <c r="AA34" s="251" t="s">
        <v>1331</v>
      </c>
      <c r="AB34" s="257"/>
      <c r="AC34" s="253">
        <v>10507</v>
      </c>
      <c r="AD34" s="253">
        <v>9619</v>
      </c>
      <c r="AE34" s="253">
        <v>70046</v>
      </c>
      <c r="AF34" s="253">
        <v>74244.95</v>
      </c>
    </row>
    <row r="35" spans="1:32" x14ac:dyDescent="0.3">
      <c r="A35" s="243"/>
      <c r="B35" s="250">
        <v>25</v>
      </c>
      <c r="C35" s="247" t="s">
        <v>1332</v>
      </c>
      <c r="D35" s="257"/>
      <c r="E35" s="248"/>
      <c r="F35" s="248"/>
      <c r="G35" s="248"/>
      <c r="H35" s="248"/>
      <c r="J35" s="250">
        <v>25</v>
      </c>
      <c r="K35" s="247" t="s">
        <v>1332</v>
      </c>
      <c r="L35" s="257"/>
      <c r="M35" s="248"/>
      <c r="N35" s="248"/>
      <c r="O35" s="248"/>
      <c r="P35" s="248"/>
      <c r="R35" s="250">
        <v>25</v>
      </c>
      <c r="S35" s="247" t="s">
        <v>1332</v>
      </c>
      <c r="T35" s="257"/>
      <c r="U35" s="248"/>
      <c r="V35" s="248"/>
      <c r="W35" s="248"/>
      <c r="X35" s="248"/>
      <c r="Z35" s="250">
        <v>25</v>
      </c>
      <c r="AA35" s="247" t="s">
        <v>1332</v>
      </c>
      <c r="AB35" s="257"/>
      <c r="AC35" s="248"/>
      <c r="AD35" s="248"/>
      <c r="AE35" s="248"/>
      <c r="AF35" s="248"/>
    </row>
    <row r="36" spans="1:32" x14ac:dyDescent="0.3">
      <c r="A36" s="243"/>
      <c r="B36" s="250">
        <v>26</v>
      </c>
      <c r="C36" s="247" t="s">
        <v>1333</v>
      </c>
      <c r="D36" s="155"/>
      <c r="E36" s="262">
        <v>17205</v>
      </c>
      <c r="F36" s="262">
        <v>42739</v>
      </c>
      <c r="G36" s="262">
        <v>88665</v>
      </c>
      <c r="H36" s="262">
        <v>136963.04999999999</v>
      </c>
      <c r="J36" s="250">
        <v>26</v>
      </c>
      <c r="K36" s="247" t="s">
        <v>1333</v>
      </c>
      <c r="L36" s="155"/>
      <c r="M36" s="262">
        <v>22574</v>
      </c>
      <c r="N36" s="262">
        <v>335</v>
      </c>
      <c r="O36" s="262">
        <v>56816</v>
      </c>
      <c r="P36" s="262">
        <v>68286.25</v>
      </c>
      <c r="R36" s="250">
        <v>26</v>
      </c>
      <c r="S36" s="247" t="s">
        <v>1333</v>
      </c>
      <c r="T36" s="155"/>
      <c r="U36" s="262">
        <v>24752</v>
      </c>
      <c r="V36" s="262">
        <v>721</v>
      </c>
      <c r="W36" s="262">
        <v>60420</v>
      </c>
      <c r="X36" s="262">
        <v>73169.649999999994</v>
      </c>
      <c r="Z36" s="250">
        <v>26</v>
      </c>
      <c r="AA36" s="247" t="s">
        <v>1333</v>
      </c>
      <c r="AB36" s="155"/>
      <c r="AC36" s="262">
        <v>18636</v>
      </c>
      <c r="AD36" s="262">
        <v>6232</v>
      </c>
      <c r="AE36" s="262">
        <v>60333</v>
      </c>
      <c r="AF36" s="262">
        <v>72790.75</v>
      </c>
    </row>
    <row r="37" spans="1:32" x14ac:dyDescent="0.3">
      <c r="A37" s="243"/>
      <c r="B37" s="250">
        <v>27</v>
      </c>
      <c r="C37" s="251" t="s">
        <v>1334</v>
      </c>
      <c r="D37" s="257"/>
      <c r="E37" s="257"/>
      <c r="F37" s="257"/>
      <c r="G37" s="246"/>
      <c r="H37" s="246"/>
      <c r="J37" s="250">
        <v>27</v>
      </c>
      <c r="K37" s="251" t="s">
        <v>1334</v>
      </c>
      <c r="L37" s="257"/>
      <c r="M37" s="257"/>
      <c r="N37" s="257"/>
      <c r="O37" s="246"/>
      <c r="P37" s="246"/>
      <c r="R37" s="250">
        <v>27</v>
      </c>
      <c r="S37" s="251" t="s">
        <v>1334</v>
      </c>
      <c r="T37" s="257"/>
      <c r="U37" s="257"/>
      <c r="V37" s="257"/>
      <c r="W37" s="246"/>
      <c r="X37" s="246"/>
      <c r="Z37" s="250">
        <v>27</v>
      </c>
      <c r="AA37" s="251" t="s">
        <v>1334</v>
      </c>
      <c r="AB37" s="257"/>
      <c r="AC37" s="257"/>
      <c r="AD37" s="257"/>
      <c r="AE37" s="246"/>
      <c r="AF37" s="246"/>
    </row>
    <row r="38" spans="1:32" ht="43.2" x14ac:dyDescent="0.3">
      <c r="A38" s="243"/>
      <c r="B38" s="250">
        <v>28</v>
      </c>
      <c r="C38" s="251" t="s">
        <v>1335</v>
      </c>
      <c r="D38" s="257"/>
      <c r="E38" s="735"/>
      <c r="F38" s="735"/>
      <c r="G38" s="735"/>
      <c r="H38" s="246"/>
      <c r="J38" s="250">
        <v>28</v>
      </c>
      <c r="K38" s="251" t="s">
        <v>1335</v>
      </c>
      <c r="L38" s="257"/>
      <c r="M38" s="735"/>
      <c r="N38" s="735"/>
      <c r="O38" s="735"/>
      <c r="P38" s="246"/>
      <c r="R38" s="250">
        <v>28</v>
      </c>
      <c r="S38" s="251" t="s">
        <v>1335</v>
      </c>
      <c r="T38" s="257"/>
      <c r="U38" s="735"/>
      <c r="V38" s="735"/>
      <c r="W38" s="735"/>
      <c r="X38" s="246"/>
      <c r="Z38" s="250">
        <v>28</v>
      </c>
      <c r="AA38" s="251" t="s">
        <v>1335</v>
      </c>
      <c r="AB38" s="257"/>
      <c r="AC38" s="735"/>
      <c r="AD38" s="735"/>
      <c r="AE38" s="735"/>
      <c r="AF38" s="246"/>
    </row>
    <row r="39" spans="1:32" x14ac:dyDescent="0.3">
      <c r="A39" s="243"/>
      <c r="B39" s="250">
        <v>29</v>
      </c>
      <c r="C39" s="251" t="s">
        <v>1336</v>
      </c>
      <c r="D39" s="257"/>
      <c r="E39" s="735"/>
      <c r="F39" s="735"/>
      <c r="G39" s="735"/>
      <c r="H39" s="246"/>
      <c r="J39" s="250">
        <v>29</v>
      </c>
      <c r="K39" s="251" t="s">
        <v>1336</v>
      </c>
      <c r="L39" s="257"/>
      <c r="M39" s="735"/>
      <c r="N39" s="735"/>
      <c r="O39" s="735"/>
      <c r="P39" s="246"/>
      <c r="R39" s="250">
        <v>29</v>
      </c>
      <c r="S39" s="251" t="s">
        <v>1336</v>
      </c>
      <c r="T39" s="257"/>
      <c r="U39" s="735"/>
      <c r="V39" s="735"/>
      <c r="W39" s="735"/>
      <c r="X39" s="246"/>
      <c r="Z39" s="250">
        <v>29</v>
      </c>
      <c r="AA39" s="251" t="s">
        <v>1336</v>
      </c>
      <c r="AB39" s="257"/>
      <c r="AC39" s="735"/>
      <c r="AD39" s="735"/>
      <c r="AE39" s="735"/>
      <c r="AF39" s="246"/>
    </row>
    <row r="40" spans="1:32" ht="28.8" x14ac:dyDescent="0.3">
      <c r="A40" s="243"/>
      <c r="B40" s="250">
        <v>30</v>
      </c>
      <c r="C40" s="251" t="s">
        <v>1337</v>
      </c>
      <c r="D40" s="257"/>
      <c r="E40" s="736">
        <v>151</v>
      </c>
      <c r="F40" s="736"/>
      <c r="G40" s="736"/>
      <c r="H40" s="263">
        <v>7.5500000000000007</v>
      </c>
      <c r="J40" s="250">
        <v>30</v>
      </c>
      <c r="K40" s="251" t="s">
        <v>1337</v>
      </c>
      <c r="L40" s="257"/>
      <c r="M40" s="736">
        <v>315</v>
      </c>
      <c r="N40" s="736"/>
      <c r="O40" s="736"/>
      <c r="P40" s="263">
        <v>16</v>
      </c>
      <c r="R40" s="250">
        <v>30</v>
      </c>
      <c r="S40" s="251" t="s">
        <v>1337</v>
      </c>
      <c r="T40" s="257"/>
      <c r="U40" s="736">
        <v>263</v>
      </c>
      <c r="V40" s="736"/>
      <c r="W40" s="736"/>
      <c r="X40" s="263">
        <v>13</v>
      </c>
      <c r="Z40" s="250">
        <v>30</v>
      </c>
      <c r="AA40" s="251" t="s">
        <v>1337</v>
      </c>
      <c r="AB40" s="257"/>
      <c r="AC40" s="736">
        <v>475</v>
      </c>
      <c r="AD40" s="736"/>
      <c r="AE40" s="736"/>
      <c r="AF40" s="263">
        <v>24</v>
      </c>
    </row>
    <row r="41" spans="1:32" ht="28.8" x14ac:dyDescent="0.3">
      <c r="A41" s="243"/>
      <c r="B41" s="250">
        <v>31</v>
      </c>
      <c r="C41" s="251" t="s">
        <v>1338</v>
      </c>
      <c r="D41" s="257"/>
      <c r="E41" s="264">
        <v>17205</v>
      </c>
      <c r="F41" s="264">
        <v>42739</v>
      </c>
      <c r="G41" s="253">
        <v>88665</v>
      </c>
      <c r="H41" s="253">
        <v>136955.5</v>
      </c>
      <c r="J41" s="250">
        <v>31</v>
      </c>
      <c r="K41" s="251" t="s">
        <v>1338</v>
      </c>
      <c r="L41" s="257"/>
      <c r="M41" s="264">
        <v>22574</v>
      </c>
      <c r="N41" s="264">
        <v>335</v>
      </c>
      <c r="O41" s="253">
        <v>56816</v>
      </c>
      <c r="P41" s="253">
        <v>68270.5</v>
      </c>
      <c r="R41" s="250">
        <v>31</v>
      </c>
      <c r="S41" s="251" t="s">
        <v>1338</v>
      </c>
      <c r="T41" s="257"/>
      <c r="U41" s="264">
        <v>24752</v>
      </c>
      <c r="V41" s="264">
        <v>721</v>
      </c>
      <c r="W41" s="253">
        <v>60420</v>
      </c>
      <c r="X41" s="253">
        <v>73156.5</v>
      </c>
      <c r="Z41" s="250">
        <v>31</v>
      </c>
      <c r="AA41" s="251" t="s">
        <v>1338</v>
      </c>
      <c r="AB41" s="257"/>
      <c r="AC41" s="264">
        <v>18636</v>
      </c>
      <c r="AD41" s="264">
        <v>6232</v>
      </c>
      <c r="AE41" s="253">
        <v>60333</v>
      </c>
      <c r="AF41" s="253">
        <v>72767</v>
      </c>
    </row>
    <row r="42" spans="1:32" x14ac:dyDescent="0.3">
      <c r="A42" s="243"/>
      <c r="B42" s="250">
        <v>32</v>
      </c>
      <c r="C42" s="247" t="s">
        <v>1339</v>
      </c>
      <c r="D42" s="257"/>
      <c r="E42" s="248">
        <v>108102</v>
      </c>
      <c r="F42" s="248">
        <v>131197</v>
      </c>
      <c r="G42" s="248">
        <v>269697</v>
      </c>
      <c r="H42" s="248">
        <v>30391.025000000001</v>
      </c>
      <c r="J42" s="250">
        <v>32</v>
      </c>
      <c r="K42" s="247" t="s">
        <v>1339</v>
      </c>
      <c r="L42" s="257"/>
      <c r="M42" s="248">
        <v>119367</v>
      </c>
      <c r="N42" s="248">
        <v>44862</v>
      </c>
      <c r="O42" s="248">
        <v>230664</v>
      </c>
      <c r="P42" s="248">
        <v>19933.150000000001</v>
      </c>
      <c r="R42" s="250">
        <v>32</v>
      </c>
      <c r="S42" s="247" t="s">
        <v>1339</v>
      </c>
      <c r="T42" s="257"/>
      <c r="U42" s="248">
        <v>93065</v>
      </c>
      <c r="V42" s="248">
        <v>74581</v>
      </c>
      <c r="W42" s="248">
        <v>224317</v>
      </c>
      <c r="X42" s="248">
        <v>19764.125</v>
      </c>
      <c r="Z42" s="250">
        <v>32</v>
      </c>
      <c r="AA42" s="247" t="s">
        <v>1339</v>
      </c>
      <c r="AB42" s="257"/>
      <c r="AC42" s="248">
        <v>85752</v>
      </c>
      <c r="AD42" s="248">
        <v>110564</v>
      </c>
      <c r="AE42" s="248">
        <v>117665</v>
      </c>
      <c r="AF42" s="248">
        <v>15809.125</v>
      </c>
    </row>
    <row r="43" spans="1:32" x14ac:dyDescent="0.3">
      <c r="A43" s="243"/>
      <c r="B43" s="245">
        <v>33</v>
      </c>
      <c r="C43" s="155" t="s">
        <v>1340</v>
      </c>
      <c r="D43" s="265"/>
      <c r="E43" s="256"/>
      <c r="F43" s="256"/>
      <c r="G43" s="256"/>
      <c r="H43" s="249">
        <v>2994642.8749999995</v>
      </c>
      <c r="J43" s="245">
        <v>33</v>
      </c>
      <c r="K43" s="155" t="s">
        <v>1340</v>
      </c>
      <c r="L43" s="265"/>
      <c r="M43" s="256"/>
      <c r="N43" s="256"/>
      <c r="O43" s="256"/>
      <c r="P43" s="249">
        <v>2979798.0999999996</v>
      </c>
      <c r="R43" s="245">
        <v>33</v>
      </c>
      <c r="S43" s="155" t="s">
        <v>1340</v>
      </c>
      <c r="T43" s="265"/>
      <c r="U43" s="256"/>
      <c r="V43" s="256"/>
      <c r="W43" s="256"/>
      <c r="X43" s="249">
        <v>2967141.4653590005</v>
      </c>
      <c r="Z43" s="245">
        <v>33</v>
      </c>
      <c r="AA43" s="155" t="s">
        <v>1340</v>
      </c>
      <c r="AB43" s="265"/>
      <c r="AC43" s="256"/>
      <c r="AD43" s="256"/>
      <c r="AE43" s="256"/>
      <c r="AF43" s="249">
        <v>2842149.8268484999</v>
      </c>
    </row>
    <row r="44" spans="1:32" x14ac:dyDescent="0.3">
      <c r="A44" s="243"/>
      <c r="B44" s="245">
        <v>34</v>
      </c>
      <c r="C44" s="155" t="s">
        <v>1341</v>
      </c>
      <c r="D44" s="265"/>
      <c r="E44" s="265"/>
      <c r="F44" s="265"/>
      <c r="G44" s="265"/>
      <c r="H44" s="266">
        <v>1.5823731235398149</v>
      </c>
      <c r="J44" s="245">
        <v>34</v>
      </c>
      <c r="K44" s="155" t="s">
        <v>1341</v>
      </c>
      <c r="L44" s="265"/>
      <c r="M44" s="265"/>
      <c r="N44" s="265"/>
      <c r="O44" s="265"/>
      <c r="P44" s="266">
        <v>1.4355352800580685</v>
      </c>
      <c r="R44" s="245">
        <v>34</v>
      </c>
      <c r="S44" s="155" t="s">
        <v>1341</v>
      </c>
      <c r="T44" s="265"/>
      <c r="U44" s="265"/>
      <c r="V44" s="265"/>
      <c r="W44" s="265"/>
      <c r="X44" s="266">
        <v>1.4262813382536057</v>
      </c>
      <c r="Z44" s="245">
        <v>34</v>
      </c>
      <c r="AA44" s="155" t="s">
        <v>1341</v>
      </c>
      <c r="AB44" s="265"/>
      <c r="AC44" s="265"/>
      <c r="AD44" s="265"/>
      <c r="AE44" s="265"/>
      <c r="AF44" s="266">
        <v>1.5456864759558544</v>
      </c>
    </row>
  </sheetData>
  <mergeCells count="32">
    <mergeCell ref="U39:W39"/>
    <mergeCell ref="U40:W40"/>
    <mergeCell ref="Z5:AA5"/>
    <mergeCell ref="Z6:AA7"/>
    <mergeCell ref="AB6:AE6"/>
    <mergeCell ref="U38:W38"/>
    <mergeCell ref="AF6:AF7"/>
    <mergeCell ref="Z23:AF23"/>
    <mergeCell ref="AC38:AE38"/>
    <mergeCell ref="AC39:AE39"/>
    <mergeCell ref="AC40:AE40"/>
    <mergeCell ref="R5:S5"/>
    <mergeCell ref="R6:S7"/>
    <mergeCell ref="T6:W6"/>
    <mergeCell ref="X6:X7"/>
    <mergeCell ref="R23:X23"/>
    <mergeCell ref="E39:G39"/>
    <mergeCell ref="E40:G40"/>
    <mergeCell ref="J5:K5"/>
    <mergeCell ref="J6:K7"/>
    <mergeCell ref="L6:O6"/>
    <mergeCell ref="E38:G38"/>
    <mergeCell ref="P6:P7"/>
    <mergeCell ref="J23:P23"/>
    <mergeCell ref="M38:O38"/>
    <mergeCell ref="M39:O39"/>
    <mergeCell ref="M40:O40"/>
    <mergeCell ref="B5:C5"/>
    <mergeCell ref="B6:C7"/>
    <mergeCell ref="D6:G6"/>
    <mergeCell ref="H6:H7"/>
    <mergeCell ref="B23:H23"/>
  </mergeCells>
  <hyperlinks>
    <hyperlink ref="B2" location="Summary!B25" display="Template EU LIQ2: Net Stable Funding Ratio " xr:uid="{3F14579E-C8DA-4B16-8379-8AAD439E22B4}"/>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F1AD3-FAF2-4B8E-9EC7-6FA4111B1407}">
  <sheetPr>
    <tabColor rgb="FF575783"/>
  </sheetPr>
  <dimension ref="B2:R30"/>
  <sheetViews>
    <sheetView workbookViewId="0">
      <selection activeCell="C10" sqref="C10"/>
    </sheetView>
  </sheetViews>
  <sheetFormatPr defaultRowHeight="14.4" x14ac:dyDescent="0.3"/>
  <cols>
    <col min="1" max="1" width="2.6640625" style="22" customWidth="1"/>
    <col min="2" max="2" width="5.6640625" style="22" customWidth="1"/>
    <col min="3" max="3" width="33.5546875" style="22" customWidth="1"/>
    <col min="4" max="4" width="10.88671875" style="22" customWidth="1"/>
    <col min="5" max="5" width="10.33203125" style="22" customWidth="1"/>
    <col min="6" max="6" width="10.6640625" style="22" customWidth="1"/>
    <col min="7" max="7" width="10.44140625" style="22" customWidth="1"/>
    <col min="8" max="8" width="8.88671875" style="22"/>
    <col min="9" max="9" width="10.21875" style="22" customWidth="1"/>
    <col min="10" max="11" width="10.44140625" style="22" customWidth="1"/>
    <col min="12" max="12" width="10.6640625" style="22" customWidth="1"/>
    <col min="13" max="13" width="10.5546875" style="22" customWidth="1"/>
    <col min="14" max="15" width="8.88671875" style="22"/>
    <col min="16" max="16" width="12.88671875" style="22" customWidth="1"/>
    <col min="17" max="17" width="11.44140625" style="22" customWidth="1"/>
    <col min="18" max="18" width="12.109375" style="22" customWidth="1"/>
    <col min="19" max="16384" width="8.88671875" style="22"/>
  </cols>
  <sheetData>
    <row r="2" spans="2:18" ht="21" x14ac:dyDescent="0.3">
      <c r="B2" s="65" t="s">
        <v>1362</v>
      </c>
    </row>
    <row r="3" spans="2:18" ht="15.6" x14ac:dyDescent="0.3">
      <c r="B3" s="86"/>
      <c r="C3" s="87"/>
      <c r="D3" s="87"/>
      <c r="E3" s="87"/>
      <c r="F3" s="87"/>
      <c r="G3" s="87"/>
      <c r="H3" s="87"/>
      <c r="I3" s="87"/>
      <c r="J3" s="87"/>
      <c r="K3" s="87"/>
      <c r="L3" s="87"/>
      <c r="M3" s="87"/>
      <c r="N3" s="87"/>
      <c r="O3" s="87"/>
      <c r="P3" s="87"/>
      <c r="Q3" s="87"/>
      <c r="R3" s="87"/>
    </row>
    <row r="4" spans="2:18" ht="15.6" x14ac:dyDescent="0.3">
      <c r="B4" s="232"/>
      <c r="C4" s="90"/>
      <c r="D4" s="91" t="s">
        <v>23</v>
      </c>
      <c r="E4" s="91" t="s">
        <v>25</v>
      </c>
      <c r="F4" s="91" t="s">
        <v>26</v>
      </c>
      <c r="G4" s="91" t="s">
        <v>27</v>
      </c>
      <c r="H4" s="91" t="s">
        <v>28</v>
      </c>
      <c r="I4" s="91" t="s">
        <v>29</v>
      </c>
      <c r="J4" s="91" t="s">
        <v>227</v>
      </c>
      <c r="K4" s="91" t="s">
        <v>228</v>
      </c>
      <c r="L4" s="91" t="s">
        <v>251</v>
      </c>
      <c r="M4" s="91" t="s">
        <v>252</v>
      </c>
      <c r="N4" s="91" t="s">
        <v>253</v>
      </c>
      <c r="O4" s="91" t="s">
        <v>254</v>
      </c>
      <c r="P4" s="91" t="s">
        <v>264</v>
      </c>
      <c r="Q4" s="91" t="s">
        <v>265</v>
      </c>
      <c r="R4" s="91" t="s">
        <v>266</v>
      </c>
    </row>
    <row r="5" spans="2:18" ht="38.4" customHeight="1" x14ac:dyDescent="0.3">
      <c r="B5" s="232"/>
      <c r="C5" s="90"/>
      <c r="D5" s="737" t="s">
        <v>1374</v>
      </c>
      <c r="E5" s="737"/>
      <c r="F5" s="737"/>
      <c r="G5" s="737"/>
      <c r="H5" s="737"/>
      <c r="I5" s="737"/>
      <c r="J5" s="737" t="s">
        <v>1380</v>
      </c>
      <c r="K5" s="737"/>
      <c r="L5" s="737"/>
      <c r="M5" s="737"/>
      <c r="N5" s="737"/>
      <c r="O5" s="737"/>
      <c r="P5" s="737" t="s">
        <v>1383</v>
      </c>
      <c r="Q5" s="737" t="s">
        <v>1384</v>
      </c>
      <c r="R5" s="737"/>
    </row>
    <row r="6" spans="2:18" ht="60.6" customHeight="1" x14ac:dyDescent="0.3">
      <c r="B6" s="232"/>
      <c r="C6" s="90" t="s">
        <v>2086</v>
      </c>
      <c r="D6" s="737" t="s">
        <v>1375</v>
      </c>
      <c r="E6" s="737"/>
      <c r="F6" s="737"/>
      <c r="G6" s="737" t="s">
        <v>1376</v>
      </c>
      <c r="H6" s="737"/>
      <c r="I6" s="737"/>
      <c r="J6" s="737" t="s">
        <v>1381</v>
      </c>
      <c r="K6" s="737"/>
      <c r="L6" s="737"/>
      <c r="M6" s="737" t="s">
        <v>1382</v>
      </c>
      <c r="N6" s="737"/>
      <c r="O6" s="737"/>
      <c r="P6" s="737"/>
      <c r="Q6" s="737" t="s">
        <v>1385</v>
      </c>
      <c r="R6" s="737" t="s">
        <v>1386</v>
      </c>
    </row>
    <row r="7" spans="2:18" ht="25.2" x14ac:dyDescent="0.3">
      <c r="B7" s="232"/>
      <c r="C7" s="92"/>
      <c r="D7" s="91"/>
      <c r="E7" s="91" t="s">
        <v>1377</v>
      </c>
      <c r="F7" s="91" t="s">
        <v>1378</v>
      </c>
      <c r="G7" s="91"/>
      <c r="H7" s="91" t="s">
        <v>1378</v>
      </c>
      <c r="I7" s="91" t="s">
        <v>1379</v>
      </c>
      <c r="J7" s="91"/>
      <c r="K7" s="91" t="s">
        <v>1377</v>
      </c>
      <c r="L7" s="91" t="s">
        <v>1378</v>
      </c>
      <c r="M7" s="91"/>
      <c r="N7" s="91" t="s">
        <v>1378</v>
      </c>
      <c r="O7" s="91" t="s">
        <v>1379</v>
      </c>
      <c r="P7" s="91"/>
      <c r="Q7" s="737"/>
      <c r="R7" s="737"/>
    </row>
    <row r="8" spans="2:18" ht="25.2" x14ac:dyDescent="0.3">
      <c r="B8" s="233" t="s">
        <v>204</v>
      </c>
      <c r="C8" s="234" t="s">
        <v>1363</v>
      </c>
      <c r="D8" s="235">
        <v>309647</v>
      </c>
      <c r="E8" s="235">
        <v>309647</v>
      </c>
      <c r="F8" s="235"/>
      <c r="G8" s="235"/>
      <c r="H8" s="235"/>
      <c r="I8" s="235"/>
      <c r="J8" s="235">
        <v>-18</v>
      </c>
      <c r="K8" s="235">
        <v>-18</v>
      </c>
      <c r="L8" s="235"/>
      <c r="M8" s="235"/>
      <c r="N8" s="235"/>
      <c r="O8" s="235"/>
      <c r="P8" s="235"/>
      <c r="Q8" s="235"/>
      <c r="R8" s="235"/>
    </row>
    <row r="9" spans="2:18" x14ac:dyDescent="0.3">
      <c r="B9" s="233" t="s">
        <v>205</v>
      </c>
      <c r="C9" s="234" t="s">
        <v>1364</v>
      </c>
      <c r="D9" s="235">
        <v>3681580</v>
      </c>
      <c r="E9" s="235">
        <v>3272603</v>
      </c>
      <c r="F9" s="235">
        <v>408524</v>
      </c>
      <c r="G9" s="235">
        <v>105026</v>
      </c>
      <c r="H9" s="235">
        <v>0</v>
      </c>
      <c r="I9" s="235">
        <v>104915</v>
      </c>
      <c r="J9" s="235">
        <v>-34180</v>
      </c>
      <c r="K9" s="235">
        <v>-21172</v>
      </c>
      <c r="L9" s="235">
        <v>-13005</v>
      </c>
      <c r="M9" s="235">
        <v>-21362</v>
      </c>
      <c r="N9" s="235">
        <v>0</v>
      </c>
      <c r="O9" s="235">
        <v>-21261</v>
      </c>
      <c r="P9" s="235">
        <v>-427</v>
      </c>
      <c r="Q9" s="235">
        <v>2779276</v>
      </c>
      <c r="R9" s="235">
        <v>73794</v>
      </c>
    </row>
    <row r="10" spans="2:18" x14ac:dyDescent="0.3">
      <c r="B10" s="236" t="s">
        <v>206</v>
      </c>
      <c r="C10" s="237" t="s">
        <v>1365</v>
      </c>
      <c r="D10" s="238">
        <v>0</v>
      </c>
      <c r="E10" s="238">
        <v>0</v>
      </c>
      <c r="F10" s="238">
        <v>0</v>
      </c>
      <c r="G10" s="235">
        <v>0</v>
      </c>
      <c r="H10" s="235">
        <v>0</v>
      </c>
      <c r="I10" s="235">
        <v>0</v>
      </c>
      <c r="J10" s="235">
        <v>0</v>
      </c>
      <c r="K10" s="235">
        <v>0</v>
      </c>
      <c r="L10" s="235">
        <v>0</v>
      </c>
      <c r="M10" s="235">
        <v>0</v>
      </c>
      <c r="N10" s="235">
        <v>0</v>
      </c>
      <c r="O10" s="235">
        <v>0</v>
      </c>
      <c r="P10" s="235"/>
      <c r="Q10" s="235">
        <v>0</v>
      </c>
      <c r="R10" s="235">
        <v>0</v>
      </c>
    </row>
    <row r="11" spans="2:18" x14ac:dyDescent="0.3">
      <c r="B11" s="236" t="s">
        <v>207</v>
      </c>
      <c r="C11" s="237" t="s">
        <v>1366</v>
      </c>
      <c r="D11" s="238">
        <v>62096</v>
      </c>
      <c r="E11" s="238">
        <v>35143</v>
      </c>
      <c r="F11" s="238">
        <v>26953</v>
      </c>
      <c r="G11" s="235">
        <v>170</v>
      </c>
      <c r="H11" s="235">
        <v>0</v>
      </c>
      <c r="I11" s="235">
        <v>170</v>
      </c>
      <c r="J11" s="235">
        <v>-149</v>
      </c>
      <c r="K11" s="235">
        <v>-79</v>
      </c>
      <c r="L11" s="235">
        <v>-70</v>
      </c>
      <c r="M11" s="235">
        <v>-26</v>
      </c>
      <c r="N11" s="235">
        <v>0</v>
      </c>
      <c r="O11" s="235">
        <v>-26</v>
      </c>
      <c r="P11" s="235"/>
      <c r="Q11" s="235">
        <v>10513</v>
      </c>
      <c r="R11" s="235">
        <v>123</v>
      </c>
    </row>
    <row r="12" spans="2:18" x14ac:dyDescent="0.3">
      <c r="B12" s="236" t="s">
        <v>208</v>
      </c>
      <c r="C12" s="237" t="s">
        <v>1367</v>
      </c>
      <c r="D12" s="238">
        <v>9875</v>
      </c>
      <c r="E12" s="238">
        <v>9875</v>
      </c>
      <c r="F12" s="238">
        <v>0</v>
      </c>
      <c r="G12" s="235">
        <v>0</v>
      </c>
      <c r="H12" s="235">
        <v>0</v>
      </c>
      <c r="I12" s="235">
        <v>0</v>
      </c>
      <c r="J12" s="235">
        <v>0</v>
      </c>
      <c r="K12" s="235">
        <v>0</v>
      </c>
      <c r="L12" s="235">
        <v>0</v>
      </c>
      <c r="M12" s="235">
        <v>0</v>
      </c>
      <c r="N12" s="235">
        <v>0</v>
      </c>
      <c r="O12" s="235">
        <v>0</v>
      </c>
      <c r="P12" s="235"/>
      <c r="Q12" s="235">
        <v>0</v>
      </c>
      <c r="R12" s="235">
        <v>0</v>
      </c>
    </row>
    <row r="13" spans="2:18" x14ac:dyDescent="0.3">
      <c r="B13" s="236" t="s">
        <v>209</v>
      </c>
      <c r="C13" s="237" t="s">
        <v>1368</v>
      </c>
      <c r="D13" s="238">
        <v>179036</v>
      </c>
      <c r="E13" s="238">
        <v>179035</v>
      </c>
      <c r="F13" s="238">
        <v>1</v>
      </c>
      <c r="G13" s="235">
        <v>15</v>
      </c>
      <c r="H13" s="235">
        <v>0</v>
      </c>
      <c r="I13" s="235">
        <v>15</v>
      </c>
      <c r="J13" s="235">
        <v>-1556</v>
      </c>
      <c r="K13" s="235">
        <v>-1555</v>
      </c>
      <c r="L13" s="235">
        <v>-1</v>
      </c>
      <c r="M13" s="235">
        <v>-15</v>
      </c>
      <c r="N13" s="235">
        <v>0</v>
      </c>
      <c r="O13" s="235">
        <v>-15</v>
      </c>
      <c r="P13" s="235"/>
      <c r="Q13" s="235">
        <v>73828</v>
      </c>
      <c r="R13" s="235">
        <v>0</v>
      </c>
    </row>
    <row r="14" spans="2:18" x14ac:dyDescent="0.3">
      <c r="B14" s="236" t="s">
        <v>210</v>
      </c>
      <c r="C14" s="237" t="s">
        <v>1369</v>
      </c>
      <c r="D14" s="238">
        <v>1877665</v>
      </c>
      <c r="E14" s="238">
        <v>1628898</v>
      </c>
      <c r="F14" s="238">
        <v>248323</v>
      </c>
      <c r="G14" s="235">
        <v>64334</v>
      </c>
      <c r="H14" s="235">
        <v>0</v>
      </c>
      <c r="I14" s="235">
        <v>64234</v>
      </c>
      <c r="J14" s="235">
        <v>-17283</v>
      </c>
      <c r="K14" s="235">
        <v>-12578</v>
      </c>
      <c r="L14" s="235">
        <v>-4702</v>
      </c>
      <c r="M14" s="235">
        <v>-11436</v>
      </c>
      <c r="N14" s="235">
        <v>0</v>
      </c>
      <c r="O14" s="235">
        <v>-11336</v>
      </c>
      <c r="P14" s="235">
        <v>-427</v>
      </c>
      <c r="Q14" s="235">
        <v>1606468</v>
      </c>
      <c r="R14" s="235">
        <v>51609</v>
      </c>
    </row>
    <row r="15" spans="2:18" x14ac:dyDescent="0.3">
      <c r="B15" s="236" t="s">
        <v>211</v>
      </c>
      <c r="C15" s="239" t="s">
        <v>1370</v>
      </c>
      <c r="D15" s="238">
        <v>1568836</v>
      </c>
      <c r="E15" s="238">
        <v>1357119</v>
      </c>
      <c r="F15" s="238">
        <v>211273</v>
      </c>
      <c r="G15" s="235">
        <v>60894</v>
      </c>
      <c r="H15" s="235">
        <v>0</v>
      </c>
      <c r="I15" s="235">
        <v>60894</v>
      </c>
      <c r="J15" s="235">
        <v>-12578</v>
      </c>
      <c r="K15" s="235">
        <v>-9881</v>
      </c>
      <c r="L15" s="235">
        <v>-2694</v>
      </c>
      <c r="M15" s="235">
        <v>-10145</v>
      </c>
      <c r="N15" s="235">
        <v>0</v>
      </c>
      <c r="O15" s="235">
        <v>-10145</v>
      </c>
      <c r="P15" s="235">
        <v>0</v>
      </c>
      <c r="Q15" s="235">
        <v>1358670</v>
      </c>
      <c r="R15" s="235">
        <v>49781</v>
      </c>
    </row>
    <row r="16" spans="2:18" x14ac:dyDescent="0.3">
      <c r="B16" s="236" t="s">
        <v>212</v>
      </c>
      <c r="C16" s="237" t="s">
        <v>1371</v>
      </c>
      <c r="D16" s="238">
        <v>1552908</v>
      </c>
      <c r="E16" s="238">
        <v>1419652</v>
      </c>
      <c r="F16" s="238">
        <v>133247</v>
      </c>
      <c r="G16" s="235">
        <v>40507</v>
      </c>
      <c r="H16" s="235">
        <v>0</v>
      </c>
      <c r="I16" s="235">
        <v>40496</v>
      </c>
      <c r="J16" s="235">
        <v>-15192</v>
      </c>
      <c r="K16" s="235">
        <v>-6960</v>
      </c>
      <c r="L16" s="235">
        <v>-8232</v>
      </c>
      <c r="M16" s="235">
        <v>-9885</v>
      </c>
      <c r="N16" s="235">
        <v>0</v>
      </c>
      <c r="O16" s="235">
        <v>-9884</v>
      </c>
      <c r="P16" s="235"/>
      <c r="Q16" s="235">
        <v>1088467</v>
      </c>
      <c r="R16" s="235">
        <v>22062</v>
      </c>
    </row>
    <row r="17" spans="2:18" x14ac:dyDescent="0.3">
      <c r="B17" s="233" t="s">
        <v>213</v>
      </c>
      <c r="C17" s="234" t="s">
        <v>1372</v>
      </c>
      <c r="D17" s="235">
        <v>1608227</v>
      </c>
      <c r="E17" s="235">
        <v>1607735</v>
      </c>
      <c r="F17" s="235">
        <v>492</v>
      </c>
      <c r="G17" s="235">
        <v>0</v>
      </c>
      <c r="H17" s="235">
        <v>0</v>
      </c>
      <c r="I17" s="235">
        <v>0</v>
      </c>
      <c r="J17" s="235">
        <v>-93</v>
      </c>
      <c r="K17" s="235">
        <v>-75</v>
      </c>
      <c r="L17" s="235">
        <v>-18</v>
      </c>
      <c r="M17" s="235">
        <v>0</v>
      </c>
      <c r="N17" s="235">
        <v>0</v>
      </c>
      <c r="O17" s="235">
        <v>0</v>
      </c>
      <c r="P17" s="235">
        <v>0</v>
      </c>
      <c r="Q17" s="235">
        <v>0</v>
      </c>
      <c r="R17" s="235">
        <v>0</v>
      </c>
    </row>
    <row r="18" spans="2:18" x14ac:dyDescent="0.3">
      <c r="B18" s="236" t="s">
        <v>214</v>
      </c>
      <c r="C18" s="237" t="s">
        <v>1365</v>
      </c>
      <c r="D18" s="238">
        <v>0</v>
      </c>
      <c r="E18" s="238">
        <v>0</v>
      </c>
      <c r="F18" s="238">
        <v>0</v>
      </c>
      <c r="G18" s="235">
        <v>0</v>
      </c>
      <c r="H18" s="235">
        <v>0</v>
      </c>
      <c r="I18" s="235">
        <v>0</v>
      </c>
      <c r="J18" s="235">
        <v>0</v>
      </c>
      <c r="K18" s="235">
        <v>0</v>
      </c>
      <c r="L18" s="235">
        <v>0</v>
      </c>
      <c r="M18" s="235">
        <v>0</v>
      </c>
      <c r="N18" s="235">
        <v>0</v>
      </c>
      <c r="O18" s="235"/>
      <c r="P18" s="235"/>
      <c r="Q18" s="235"/>
      <c r="R18" s="235"/>
    </row>
    <row r="19" spans="2:18" x14ac:dyDescent="0.3">
      <c r="B19" s="236" t="s">
        <v>215</v>
      </c>
      <c r="C19" s="237" t="s">
        <v>1366</v>
      </c>
      <c r="D19" s="238">
        <v>1590058</v>
      </c>
      <c r="E19" s="238">
        <v>1590058</v>
      </c>
      <c r="F19" s="238">
        <v>0</v>
      </c>
      <c r="G19" s="235">
        <v>0</v>
      </c>
      <c r="H19" s="235">
        <v>0</v>
      </c>
      <c r="I19" s="235">
        <v>0</v>
      </c>
      <c r="J19" s="235">
        <v>-66</v>
      </c>
      <c r="K19" s="235">
        <v>-66</v>
      </c>
      <c r="L19" s="235">
        <v>0</v>
      </c>
      <c r="M19" s="235">
        <v>0</v>
      </c>
      <c r="N19" s="235">
        <v>0</v>
      </c>
      <c r="O19" s="235"/>
      <c r="P19" s="235"/>
      <c r="Q19" s="235"/>
      <c r="R19" s="235"/>
    </row>
    <row r="20" spans="2:18" x14ac:dyDescent="0.3">
      <c r="B20" s="236" t="s">
        <v>216</v>
      </c>
      <c r="C20" s="237" t="s">
        <v>1367</v>
      </c>
      <c r="D20" s="238">
        <v>0</v>
      </c>
      <c r="E20" s="238">
        <v>0</v>
      </c>
      <c r="F20" s="238">
        <v>0</v>
      </c>
      <c r="G20" s="235">
        <v>0</v>
      </c>
      <c r="H20" s="235">
        <v>0</v>
      </c>
      <c r="I20" s="235">
        <v>0</v>
      </c>
      <c r="J20" s="235">
        <v>0</v>
      </c>
      <c r="K20" s="235">
        <v>0</v>
      </c>
      <c r="L20" s="235">
        <v>0</v>
      </c>
      <c r="M20" s="235">
        <v>0</v>
      </c>
      <c r="N20" s="235">
        <v>0</v>
      </c>
      <c r="O20" s="235"/>
      <c r="P20" s="235"/>
      <c r="Q20" s="235"/>
      <c r="R20" s="235"/>
    </row>
    <row r="21" spans="2:18" x14ac:dyDescent="0.3">
      <c r="B21" s="236" t="s">
        <v>217</v>
      </c>
      <c r="C21" s="237" t="s">
        <v>1368</v>
      </c>
      <c r="D21" s="238">
        <v>2858</v>
      </c>
      <c r="E21" s="238">
        <v>2366</v>
      </c>
      <c r="F21" s="238">
        <v>492</v>
      </c>
      <c r="G21" s="235">
        <v>0</v>
      </c>
      <c r="H21" s="235">
        <v>0</v>
      </c>
      <c r="I21" s="235">
        <v>0</v>
      </c>
      <c r="J21" s="235">
        <v>-19</v>
      </c>
      <c r="K21" s="235">
        <v>-1</v>
      </c>
      <c r="L21" s="235">
        <v>-18</v>
      </c>
      <c r="M21" s="235">
        <v>0</v>
      </c>
      <c r="N21" s="235">
        <v>0</v>
      </c>
      <c r="O21" s="235"/>
      <c r="P21" s="235"/>
      <c r="Q21" s="235"/>
      <c r="R21" s="235"/>
    </row>
    <row r="22" spans="2:18" x14ac:dyDescent="0.3">
      <c r="B22" s="236" t="s">
        <v>218</v>
      </c>
      <c r="C22" s="237" t="s">
        <v>1369</v>
      </c>
      <c r="D22" s="238">
        <v>15311</v>
      </c>
      <c r="E22" s="238">
        <v>15311</v>
      </c>
      <c r="F22" s="238">
        <v>0</v>
      </c>
      <c r="G22" s="235">
        <v>0</v>
      </c>
      <c r="H22" s="235">
        <v>0</v>
      </c>
      <c r="I22" s="235">
        <v>0</v>
      </c>
      <c r="J22" s="235">
        <v>-8</v>
      </c>
      <c r="K22" s="235">
        <v>-8</v>
      </c>
      <c r="L22" s="235">
        <v>0</v>
      </c>
      <c r="M22" s="235">
        <v>0</v>
      </c>
      <c r="N22" s="235">
        <v>0</v>
      </c>
      <c r="O22" s="235"/>
      <c r="P22" s="235"/>
      <c r="Q22" s="235"/>
      <c r="R22" s="235"/>
    </row>
    <row r="23" spans="2:18" x14ac:dyDescent="0.3">
      <c r="B23" s="233" t="s">
        <v>219</v>
      </c>
      <c r="C23" s="234" t="s">
        <v>1373</v>
      </c>
      <c r="D23" s="240">
        <v>518990</v>
      </c>
      <c r="E23" s="240">
        <v>503091</v>
      </c>
      <c r="F23" s="240">
        <v>15899</v>
      </c>
      <c r="G23" s="240">
        <v>7773</v>
      </c>
      <c r="H23" s="240">
        <v>0</v>
      </c>
      <c r="I23" s="240">
        <v>7773</v>
      </c>
      <c r="J23" s="240">
        <v>55</v>
      </c>
      <c r="K23" s="240">
        <v>55</v>
      </c>
      <c r="L23" s="240">
        <v>0</v>
      </c>
      <c r="M23" s="240">
        <v>0</v>
      </c>
      <c r="N23" s="240">
        <v>0</v>
      </c>
      <c r="O23" s="240">
        <v>0</v>
      </c>
      <c r="P23" s="93"/>
      <c r="Q23" s="240">
        <v>0</v>
      </c>
      <c r="R23" s="240">
        <v>0</v>
      </c>
    </row>
    <row r="24" spans="2:18" x14ac:dyDescent="0.3">
      <c r="B24" s="236" t="s">
        <v>220</v>
      </c>
      <c r="C24" s="237" t="s">
        <v>1365</v>
      </c>
      <c r="D24" s="240">
        <v>0</v>
      </c>
      <c r="E24" s="240">
        <v>0</v>
      </c>
      <c r="F24" s="240">
        <v>0</v>
      </c>
      <c r="G24" s="240">
        <v>0</v>
      </c>
      <c r="H24" s="240">
        <v>0</v>
      </c>
      <c r="I24" s="240">
        <v>0</v>
      </c>
      <c r="J24" s="240">
        <v>0</v>
      </c>
      <c r="K24" s="240">
        <v>0</v>
      </c>
      <c r="L24" s="240"/>
      <c r="M24" s="240">
        <v>0</v>
      </c>
      <c r="N24" s="240"/>
      <c r="O24" s="240"/>
      <c r="P24" s="93"/>
      <c r="Q24" s="240"/>
      <c r="R24" s="240"/>
    </row>
    <row r="25" spans="2:18" x14ac:dyDescent="0.3">
      <c r="B25" s="236" t="s">
        <v>221</v>
      </c>
      <c r="C25" s="237" t="s">
        <v>1366</v>
      </c>
      <c r="D25" s="240">
        <v>16742</v>
      </c>
      <c r="E25" s="240">
        <v>12656</v>
      </c>
      <c r="F25" s="240">
        <v>4086</v>
      </c>
      <c r="G25" s="240">
        <v>0</v>
      </c>
      <c r="H25" s="240">
        <v>0</v>
      </c>
      <c r="I25" s="240">
        <v>0</v>
      </c>
      <c r="J25" s="240">
        <v>0</v>
      </c>
      <c r="K25" s="240">
        <v>0</v>
      </c>
      <c r="L25" s="240"/>
      <c r="M25" s="240">
        <v>0</v>
      </c>
      <c r="N25" s="240"/>
      <c r="O25" s="240"/>
      <c r="P25" s="93"/>
      <c r="Q25" s="240"/>
      <c r="R25" s="240"/>
    </row>
    <row r="26" spans="2:18" x14ac:dyDescent="0.3">
      <c r="B26" s="236" t="s">
        <v>222</v>
      </c>
      <c r="C26" s="237" t="s">
        <v>1367</v>
      </c>
      <c r="D26" s="240">
        <v>2048</v>
      </c>
      <c r="E26" s="240">
        <v>2048</v>
      </c>
      <c r="F26" s="240">
        <v>0</v>
      </c>
      <c r="G26" s="240">
        <v>0</v>
      </c>
      <c r="H26" s="240">
        <v>0</v>
      </c>
      <c r="I26" s="240">
        <v>0</v>
      </c>
      <c r="J26" s="240">
        <v>0</v>
      </c>
      <c r="K26" s="240">
        <v>0</v>
      </c>
      <c r="L26" s="240"/>
      <c r="M26" s="240">
        <v>0</v>
      </c>
      <c r="N26" s="240"/>
      <c r="O26" s="240"/>
      <c r="P26" s="93"/>
      <c r="Q26" s="240"/>
      <c r="R26" s="240"/>
    </row>
    <row r="27" spans="2:18" x14ac:dyDescent="0.3">
      <c r="B27" s="236" t="s">
        <v>223</v>
      </c>
      <c r="C27" s="237" t="s">
        <v>1368</v>
      </c>
      <c r="D27" s="240">
        <v>27904</v>
      </c>
      <c r="E27" s="240">
        <v>27904</v>
      </c>
      <c r="F27" s="240">
        <v>0</v>
      </c>
      <c r="G27" s="240">
        <v>0</v>
      </c>
      <c r="H27" s="240">
        <v>0</v>
      </c>
      <c r="I27" s="240">
        <v>0</v>
      </c>
      <c r="J27" s="240">
        <v>0</v>
      </c>
      <c r="K27" s="240">
        <v>0</v>
      </c>
      <c r="L27" s="240"/>
      <c r="M27" s="240">
        <v>0</v>
      </c>
      <c r="N27" s="240"/>
      <c r="O27" s="240"/>
      <c r="P27" s="93"/>
      <c r="Q27" s="240"/>
      <c r="R27" s="240"/>
    </row>
    <row r="28" spans="2:18" x14ac:dyDescent="0.3">
      <c r="B28" s="236" t="s">
        <v>224</v>
      </c>
      <c r="C28" s="237" t="s">
        <v>1369</v>
      </c>
      <c r="D28" s="240">
        <v>417696</v>
      </c>
      <c r="E28" s="240">
        <v>406631</v>
      </c>
      <c r="F28" s="240">
        <v>11065</v>
      </c>
      <c r="G28" s="240">
        <v>7689</v>
      </c>
      <c r="H28" s="240">
        <v>0</v>
      </c>
      <c r="I28" s="240">
        <v>7689</v>
      </c>
      <c r="J28" s="240">
        <v>55</v>
      </c>
      <c r="K28" s="240">
        <v>55</v>
      </c>
      <c r="L28" s="240"/>
      <c r="M28" s="240">
        <v>0</v>
      </c>
      <c r="N28" s="240"/>
      <c r="O28" s="240"/>
      <c r="P28" s="93"/>
      <c r="Q28" s="240"/>
      <c r="R28" s="240"/>
    </row>
    <row r="29" spans="2:18" x14ac:dyDescent="0.3">
      <c r="B29" s="236" t="s">
        <v>225</v>
      </c>
      <c r="C29" s="237" t="s">
        <v>1371</v>
      </c>
      <c r="D29" s="240">
        <v>54600</v>
      </c>
      <c r="E29" s="240">
        <v>53852</v>
      </c>
      <c r="F29" s="240">
        <v>748</v>
      </c>
      <c r="G29" s="240">
        <v>84</v>
      </c>
      <c r="H29" s="240">
        <v>0</v>
      </c>
      <c r="I29" s="240">
        <v>84</v>
      </c>
      <c r="J29" s="240">
        <v>0</v>
      </c>
      <c r="K29" s="240">
        <v>0</v>
      </c>
      <c r="L29" s="240"/>
      <c r="M29" s="240">
        <v>0</v>
      </c>
      <c r="N29" s="240"/>
      <c r="O29" s="240"/>
      <c r="P29" s="93"/>
      <c r="Q29" s="240"/>
      <c r="R29" s="240"/>
    </row>
    <row r="30" spans="2:18" x14ac:dyDescent="0.3">
      <c r="B30" s="241" t="s">
        <v>226</v>
      </c>
      <c r="C30" s="242" t="s">
        <v>740</v>
      </c>
      <c r="D30" s="240">
        <v>6118444</v>
      </c>
      <c r="E30" s="240">
        <v>5693076</v>
      </c>
      <c r="F30" s="240">
        <v>424915</v>
      </c>
      <c r="G30" s="240">
        <v>112799</v>
      </c>
      <c r="H30" s="240">
        <v>0</v>
      </c>
      <c r="I30" s="240">
        <v>112688</v>
      </c>
      <c r="J30" s="240">
        <v>-34236</v>
      </c>
      <c r="K30" s="240">
        <v>-21210</v>
      </c>
      <c r="L30" s="240">
        <v>-13023</v>
      </c>
      <c r="M30" s="240">
        <v>-21362</v>
      </c>
      <c r="N30" s="240">
        <v>0</v>
      </c>
      <c r="O30" s="240">
        <v>-21261</v>
      </c>
      <c r="P30" s="240">
        <v>-427</v>
      </c>
      <c r="Q30" s="240">
        <v>2779276</v>
      </c>
      <c r="R30" s="240">
        <v>73794</v>
      </c>
    </row>
  </sheetData>
  <mergeCells count="10">
    <mergeCell ref="D5:I5"/>
    <mergeCell ref="J5:O5"/>
    <mergeCell ref="P5:P6"/>
    <mergeCell ref="Q5:R5"/>
    <mergeCell ref="D6:F6"/>
    <mergeCell ref="G6:I6"/>
    <mergeCell ref="J6:L6"/>
    <mergeCell ref="M6:O6"/>
    <mergeCell ref="Q6:Q7"/>
    <mergeCell ref="R6:R7"/>
  </mergeCells>
  <hyperlinks>
    <hyperlink ref="B2" location="Summary!B27" display="Template EU CR1: Performing and non-performing exposures and related provisions. " xr:uid="{9CD83D40-9282-4655-AE1B-95661F22156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F18A5-8EC7-43DD-A3EE-B967D31BAD6C}">
  <sheetPr>
    <tabColor rgb="FF575783"/>
  </sheetPr>
  <dimension ref="B2:I9"/>
  <sheetViews>
    <sheetView workbookViewId="0">
      <selection activeCell="C7" sqref="C7"/>
    </sheetView>
  </sheetViews>
  <sheetFormatPr defaultRowHeight="14.4" x14ac:dyDescent="0.3"/>
  <cols>
    <col min="1" max="1" width="3.6640625" style="22" customWidth="1"/>
    <col min="2" max="2" width="6.33203125" style="22" customWidth="1"/>
    <col min="3" max="3" width="27" style="22" customWidth="1"/>
    <col min="4" max="4" width="18.5546875" style="22" bestFit="1" customWidth="1"/>
    <col min="5" max="5" width="10.6640625" style="22" customWidth="1"/>
    <col min="6" max="6" width="21.6640625" style="22" customWidth="1"/>
    <col min="7" max="7" width="13.33203125" style="22" customWidth="1"/>
    <col min="8" max="8" width="12.109375" style="22" bestFit="1" customWidth="1"/>
    <col min="9" max="9" width="10.6640625" style="22" customWidth="1"/>
    <col min="10" max="16384" width="8.88671875" style="22"/>
  </cols>
  <sheetData>
    <row r="2" spans="2:9" ht="21" x14ac:dyDescent="0.3">
      <c r="B2" s="65" t="s">
        <v>1387</v>
      </c>
    </row>
    <row r="3" spans="2:9" x14ac:dyDescent="0.3">
      <c r="B3" s="94"/>
    </row>
    <row r="4" spans="2:9" x14ac:dyDescent="0.3">
      <c r="B4" s="95"/>
      <c r="C4" s="33"/>
      <c r="D4" s="78" t="s">
        <v>23</v>
      </c>
      <c r="E4" s="78" t="s">
        <v>25</v>
      </c>
      <c r="F4" s="78" t="s">
        <v>26</v>
      </c>
      <c r="G4" s="78" t="s">
        <v>27</v>
      </c>
      <c r="H4" s="78" t="s">
        <v>28</v>
      </c>
      <c r="I4" s="78" t="s">
        <v>29</v>
      </c>
    </row>
    <row r="5" spans="2:9" x14ac:dyDescent="0.3">
      <c r="B5" s="33"/>
      <c r="C5" s="33"/>
      <c r="D5" s="738" t="s">
        <v>1389</v>
      </c>
      <c r="E5" s="738"/>
      <c r="F5" s="738"/>
      <c r="G5" s="738"/>
      <c r="H5" s="738"/>
      <c r="I5" s="738"/>
    </row>
    <row r="6" spans="2:9" ht="28.8" x14ac:dyDescent="0.3">
      <c r="B6" s="33"/>
      <c r="C6" s="406" t="s">
        <v>2086</v>
      </c>
      <c r="D6" s="18" t="s">
        <v>1388</v>
      </c>
      <c r="E6" s="18" t="s">
        <v>1390</v>
      </c>
      <c r="F6" s="18" t="s">
        <v>1391</v>
      </c>
      <c r="G6" s="18" t="s">
        <v>1392</v>
      </c>
      <c r="H6" s="18" t="s">
        <v>1393</v>
      </c>
      <c r="I6" s="18" t="s">
        <v>740</v>
      </c>
    </row>
    <row r="7" spans="2:9" x14ac:dyDescent="0.3">
      <c r="B7" s="229">
        <v>1</v>
      </c>
      <c r="C7" s="176" t="s">
        <v>1364</v>
      </c>
      <c r="D7" s="409">
        <v>335542</v>
      </c>
      <c r="E7" s="409">
        <v>632989</v>
      </c>
      <c r="F7" s="409">
        <v>1811060</v>
      </c>
      <c r="G7" s="409">
        <v>1235464</v>
      </c>
      <c r="H7" s="409">
        <v>25638</v>
      </c>
      <c r="I7" s="409">
        <v>4040693</v>
      </c>
    </row>
    <row r="8" spans="2:9" x14ac:dyDescent="0.3">
      <c r="B8" s="229">
        <v>2</v>
      </c>
      <c r="C8" s="176" t="s">
        <v>1372</v>
      </c>
      <c r="D8" s="409"/>
      <c r="E8" s="409">
        <v>340834</v>
      </c>
      <c r="F8" s="409">
        <v>1202368</v>
      </c>
      <c r="G8" s="409">
        <v>64932</v>
      </c>
      <c r="H8" s="409"/>
      <c r="I8" s="409">
        <v>1608134</v>
      </c>
    </row>
    <row r="9" spans="2:9" x14ac:dyDescent="0.3">
      <c r="B9" s="230">
        <v>3</v>
      </c>
      <c r="C9" s="231" t="s">
        <v>740</v>
      </c>
      <c r="D9" s="691">
        <v>335542</v>
      </c>
      <c r="E9" s="691">
        <v>973823</v>
      </c>
      <c r="F9" s="691">
        <v>3013428</v>
      </c>
      <c r="G9" s="691">
        <v>1300396</v>
      </c>
      <c r="H9" s="691">
        <v>25638</v>
      </c>
      <c r="I9" s="691">
        <v>5648827</v>
      </c>
    </row>
  </sheetData>
  <mergeCells count="1">
    <mergeCell ref="D5:I5"/>
  </mergeCells>
  <hyperlinks>
    <hyperlink ref="B2" location="Summary!B28" display="Template EU CR1-A: Maturity of exposures" xr:uid="{4B4E9557-45E4-4738-B292-93DDC4D065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9B4CE-BB63-4A6C-B771-28C77A26BC1A}">
  <sheetPr>
    <tabColor rgb="FF575783"/>
  </sheetPr>
  <dimension ref="A1:G44"/>
  <sheetViews>
    <sheetView workbookViewId="0">
      <selection activeCell="B4" sqref="B4:C6"/>
    </sheetView>
  </sheetViews>
  <sheetFormatPr defaultColWidth="9.33203125" defaultRowHeight="14.4" x14ac:dyDescent="0.3"/>
  <cols>
    <col min="1" max="1" width="1" style="15" customWidth="1"/>
    <col min="2" max="2" width="7.6640625" style="15" customWidth="1"/>
    <col min="3" max="3" width="64.44140625" style="15" customWidth="1"/>
    <col min="4" max="4" width="13.6640625" style="15" customWidth="1"/>
    <col min="5" max="5" width="14.33203125" style="15" customWidth="1"/>
    <col min="6" max="6" width="16.5546875" style="15" customWidth="1"/>
    <col min="7" max="16384" width="9.33203125" style="15"/>
  </cols>
  <sheetData>
    <row r="1" spans="1:7" x14ac:dyDescent="0.3">
      <c r="A1" s="14"/>
      <c r="B1" s="14"/>
      <c r="C1" s="14"/>
      <c r="D1" s="14"/>
      <c r="E1" s="14"/>
      <c r="F1" s="14"/>
    </row>
    <row r="2" spans="1:7" ht="21" x14ac:dyDescent="0.4">
      <c r="A2" s="14"/>
      <c r="B2" s="20" t="s">
        <v>702</v>
      </c>
    </row>
    <row r="3" spans="1:7" x14ac:dyDescent="0.3">
      <c r="A3" s="14"/>
    </row>
    <row r="4" spans="1:7" ht="28.8" x14ac:dyDescent="0.3">
      <c r="A4" s="14"/>
      <c r="B4" s="707" t="s">
        <v>2086</v>
      </c>
      <c r="C4" s="707"/>
      <c r="D4" s="708" t="s">
        <v>705</v>
      </c>
      <c r="E4" s="708"/>
      <c r="F4" s="18" t="s">
        <v>706</v>
      </c>
    </row>
    <row r="5" spans="1:7" x14ac:dyDescent="0.3">
      <c r="A5" s="14"/>
      <c r="B5" s="707"/>
      <c r="C5" s="707"/>
      <c r="D5" s="18" t="s">
        <v>23</v>
      </c>
      <c r="E5" s="18" t="s">
        <v>25</v>
      </c>
      <c r="F5" s="18" t="s">
        <v>26</v>
      </c>
    </row>
    <row r="6" spans="1:7" x14ac:dyDescent="0.3">
      <c r="A6" s="14"/>
      <c r="B6" s="707"/>
      <c r="C6" s="707"/>
      <c r="D6" s="19" t="s">
        <v>998</v>
      </c>
      <c r="E6" s="19" t="s">
        <v>2085</v>
      </c>
      <c r="F6" s="19" t="s">
        <v>998</v>
      </c>
    </row>
    <row r="7" spans="1:7" x14ac:dyDescent="0.3">
      <c r="A7" s="14"/>
      <c r="B7" s="148">
        <v>1</v>
      </c>
      <c r="C7" s="149" t="s">
        <v>707</v>
      </c>
      <c r="D7" s="396">
        <v>2350017.1</v>
      </c>
      <c r="E7" s="396">
        <v>2358124.5500023104</v>
      </c>
      <c r="F7" s="396">
        <v>188001.36800000002</v>
      </c>
    </row>
    <row r="8" spans="1:7" x14ac:dyDescent="0.3">
      <c r="A8" s="14"/>
      <c r="B8" s="148">
        <v>2</v>
      </c>
      <c r="C8" s="281" t="s">
        <v>708</v>
      </c>
      <c r="D8" s="396">
        <v>2350017.1</v>
      </c>
      <c r="E8" s="396">
        <v>2358124.5500023104</v>
      </c>
      <c r="F8" s="396">
        <v>188001.36800000002</v>
      </c>
    </row>
    <row r="9" spans="1:7" x14ac:dyDescent="0.3">
      <c r="A9" s="14"/>
      <c r="B9" s="148">
        <v>3</v>
      </c>
      <c r="C9" s="281" t="s">
        <v>709</v>
      </c>
      <c r="D9" s="396"/>
      <c r="E9" s="396"/>
      <c r="F9" s="396"/>
    </row>
    <row r="10" spans="1:7" x14ac:dyDescent="0.3">
      <c r="A10" s="14"/>
      <c r="B10" s="148">
        <v>4</v>
      </c>
      <c r="C10" s="281" t="s">
        <v>710</v>
      </c>
      <c r="D10" s="396"/>
      <c r="E10" s="396"/>
      <c r="F10" s="396"/>
    </row>
    <row r="11" spans="1:7" x14ac:dyDescent="0.3">
      <c r="A11" s="14"/>
      <c r="B11" s="148" t="s">
        <v>3</v>
      </c>
      <c r="C11" s="281" t="s">
        <v>711</v>
      </c>
      <c r="D11" s="396"/>
      <c r="E11" s="396"/>
      <c r="F11" s="396"/>
    </row>
    <row r="12" spans="1:7" x14ac:dyDescent="0.3">
      <c r="A12" s="14"/>
      <c r="B12" s="148">
        <v>5</v>
      </c>
      <c r="C12" s="281" t="s">
        <v>712</v>
      </c>
      <c r="D12" s="396"/>
      <c r="E12" s="396"/>
      <c r="F12" s="396"/>
    </row>
    <row r="13" spans="1:7" x14ac:dyDescent="0.3">
      <c r="A13" s="14"/>
      <c r="B13" s="148">
        <v>6</v>
      </c>
      <c r="C13" s="149" t="s">
        <v>713</v>
      </c>
      <c r="D13" s="396">
        <v>28336.3</v>
      </c>
      <c r="E13" s="396">
        <v>28169.35</v>
      </c>
      <c r="F13" s="396">
        <v>2266.904</v>
      </c>
    </row>
    <row r="14" spans="1:7" x14ac:dyDescent="0.3">
      <c r="A14" s="14"/>
      <c r="B14" s="148">
        <v>7</v>
      </c>
      <c r="C14" s="281" t="s">
        <v>708</v>
      </c>
      <c r="D14" s="396">
        <v>5801.7</v>
      </c>
      <c r="E14" s="396">
        <v>4919.45</v>
      </c>
      <c r="F14" s="396">
        <v>464.13599999999997</v>
      </c>
    </row>
    <row r="15" spans="1:7" x14ac:dyDescent="0.3">
      <c r="A15" s="14"/>
      <c r="B15" s="148">
        <v>8</v>
      </c>
      <c r="C15" s="281" t="s">
        <v>714</v>
      </c>
      <c r="D15" s="396"/>
      <c r="E15" s="396"/>
      <c r="F15" s="396"/>
    </row>
    <row r="16" spans="1:7" x14ac:dyDescent="0.3">
      <c r="A16" s="14"/>
      <c r="B16" s="148" t="s">
        <v>4</v>
      </c>
      <c r="C16" s="281" t="s">
        <v>715</v>
      </c>
      <c r="D16" s="396"/>
      <c r="E16" s="396"/>
      <c r="F16" s="396"/>
      <c r="G16" s="14"/>
    </row>
    <row r="17" spans="1:6" x14ac:dyDescent="0.3">
      <c r="A17" s="14"/>
      <c r="B17" s="148">
        <v>9</v>
      </c>
      <c r="C17" s="281" t="s">
        <v>716</v>
      </c>
      <c r="D17" s="396">
        <v>22534.6</v>
      </c>
      <c r="E17" s="396">
        <v>23249.9</v>
      </c>
      <c r="F17" s="396">
        <v>1802.768</v>
      </c>
    </row>
    <row r="18" spans="1:6" x14ac:dyDescent="0.3">
      <c r="A18" s="14"/>
      <c r="B18" s="148">
        <v>10</v>
      </c>
      <c r="C18" s="149" t="s">
        <v>717</v>
      </c>
      <c r="D18" s="396">
        <v>18456.25</v>
      </c>
      <c r="E18" s="396">
        <v>6448.75</v>
      </c>
      <c r="F18" s="396">
        <v>1476.5</v>
      </c>
    </row>
    <row r="19" spans="1:6" x14ac:dyDescent="0.3">
      <c r="A19" s="14"/>
      <c r="B19" s="148" t="s">
        <v>5</v>
      </c>
      <c r="C19" s="149" t="s">
        <v>718</v>
      </c>
      <c r="D19" s="396"/>
      <c r="E19" s="396"/>
      <c r="F19" s="396"/>
    </row>
    <row r="20" spans="1:6" x14ac:dyDescent="0.3">
      <c r="A20" s="14"/>
      <c r="B20" s="148" t="s">
        <v>6</v>
      </c>
      <c r="C20" s="149" t="s">
        <v>719</v>
      </c>
      <c r="D20" s="396">
        <v>18456.25</v>
      </c>
      <c r="E20" s="396">
        <v>6448.75</v>
      </c>
      <c r="F20" s="396">
        <v>1476.5</v>
      </c>
    </row>
    <row r="21" spans="1:6" x14ac:dyDescent="0.3">
      <c r="A21" s="14"/>
      <c r="B21" s="148" t="s">
        <v>7</v>
      </c>
      <c r="C21" s="149" t="s">
        <v>720</v>
      </c>
      <c r="D21" s="396"/>
      <c r="E21" s="396"/>
      <c r="F21" s="396"/>
    </row>
    <row r="22" spans="1:6" x14ac:dyDescent="0.3">
      <c r="A22" s="14"/>
      <c r="B22" s="397">
        <v>11</v>
      </c>
      <c r="C22" s="398" t="s">
        <v>721</v>
      </c>
      <c r="D22" s="399"/>
      <c r="E22" s="399"/>
      <c r="F22" s="399"/>
    </row>
    <row r="23" spans="1:6" x14ac:dyDescent="0.3">
      <c r="A23" s="14"/>
      <c r="B23" s="397">
        <v>12</v>
      </c>
      <c r="C23" s="398" t="s">
        <v>721</v>
      </c>
      <c r="D23" s="399"/>
      <c r="E23" s="399"/>
      <c r="F23" s="399"/>
    </row>
    <row r="24" spans="1:6" x14ac:dyDescent="0.3">
      <c r="A24" s="14"/>
      <c r="B24" s="397">
        <v>13</v>
      </c>
      <c r="C24" s="398" t="s">
        <v>721</v>
      </c>
      <c r="D24" s="399"/>
      <c r="E24" s="399"/>
      <c r="F24" s="399"/>
    </row>
    <row r="25" spans="1:6" x14ac:dyDescent="0.3">
      <c r="A25" s="14"/>
      <c r="B25" s="397">
        <v>14</v>
      </c>
      <c r="C25" s="398" t="s">
        <v>721</v>
      </c>
      <c r="D25" s="399"/>
      <c r="E25" s="399"/>
      <c r="F25" s="399"/>
    </row>
    <row r="26" spans="1:6" x14ac:dyDescent="0.3">
      <c r="A26" s="14"/>
      <c r="B26" s="148">
        <v>15</v>
      </c>
      <c r="C26" s="149" t="s">
        <v>722</v>
      </c>
      <c r="D26" s="396"/>
      <c r="E26" s="396"/>
      <c r="F26" s="396"/>
    </row>
    <row r="27" spans="1:6" x14ac:dyDescent="0.3">
      <c r="A27" s="14"/>
      <c r="B27" s="148">
        <v>16</v>
      </c>
      <c r="C27" s="149" t="s">
        <v>723</v>
      </c>
      <c r="D27" s="396">
        <v>181933</v>
      </c>
      <c r="E27" s="396">
        <v>187018</v>
      </c>
      <c r="F27" s="396">
        <v>14554.64</v>
      </c>
    </row>
    <row r="28" spans="1:6" x14ac:dyDescent="0.3">
      <c r="A28" s="14"/>
      <c r="B28" s="148">
        <v>17</v>
      </c>
      <c r="C28" s="281" t="s">
        <v>724</v>
      </c>
      <c r="D28" s="396"/>
      <c r="E28" s="396"/>
      <c r="F28" s="396"/>
    </row>
    <row r="29" spans="1:6" x14ac:dyDescent="0.3">
      <c r="A29" s="14"/>
      <c r="B29" s="148">
        <v>18</v>
      </c>
      <c r="C29" s="281" t="s">
        <v>725</v>
      </c>
      <c r="D29" s="396"/>
      <c r="E29" s="396"/>
      <c r="F29" s="396"/>
    </row>
    <row r="30" spans="1:6" x14ac:dyDescent="0.3">
      <c r="A30" s="14"/>
      <c r="B30" s="148">
        <v>19</v>
      </c>
      <c r="C30" s="281" t="s">
        <v>726</v>
      </c>
      <c r="D30" s="396"/>
      <c r="E30" s="396"/>
      <c r="F30" s="396"/>
    </row>
    <row r="31" spans="1:6" x14ac:dyDescent="0.3">
      <c r="A31" s="14"/>
      <c r="B31" s="148" t="s">
        <v>8</v>
      </c>
      <c r="C31" s="281" t="s">
        <v>727</v>
      </c>
      <c r="D31" s="396"/>
      <c r="E31" s="396"/>
      <c r="F31" s="396"/>
    </row>
    <row r="32" spans="1:6" x14ac:dyDescent="0.3">
      <c r="A32" s="14"/>
      <c r="B32" s="148">
        <v>20</v>
      </c>
      <c r="C32" s="149" t="s">
        <v>728</v>
      </c>
      <c r="D32" s="396">
        <v>11895.1625</v>
      </c>
      <c r="E32" s="396">
        <v>17853.612499999999</v>
      </c>
      <c r="F32" s="396">
        <v>951.61300000000006</v>
      </c>
    </row>
    <row r="33" spans="1:6" x14ac:dyDescent="0.3">
      <c r="A33" s="14"/>
      <c r="B33" s="148">
        <v>21</v>
      </c>
      <c r="C33" s="149" t="s">
        <v>729</v>
      </c>
      <c r="D33" s="396"/>
      <c r="E33" s="396"/>
      <c r="F33" s="396"/>
    </row>
    <row r="34" spans="1:6" s="17" customFormat="1" x14ac:dyDescent="0.3">
      <c r="A34" s="16"/>
      <c r="B34" s="393" t="s">
        <v>9</v>
      </c>
      <c r="C34" s="173" t="s">
        <v>730</v>
      </c>
      <c r="D34" s="400">
        <v>11895.1625</v>
      </c>
      <c r="E34" s="400">
        <v>17853.612499999999</v>
      </c>
      <c r="F34" s="400">
        <v>951.61300000000006</v>
      </c>
    </row>
    <row r="35" spans="1:6" x14ac:dyDescent="0.3">
      <c r="A35" s="14"/>
      <c r="B35" s="393">
        <v>22</v>
      </c>
      <c r="C35" s="173" t="s">
        <v>731</v>
      </c>
      <c r="D35" s="400"/>
      <c r="E35" s="400"/>
      <c r="F35" s="400"/>
    </row>
    <row r="36" spans="1:6" x14ac:dyDescent="0.3">
      <c r="A36" s="14"/>
      <c r="B36" s="148" t="s">
        <v>10</v>
      </c>
      <c r="C36" s="149" t="s">
        <v>732</v>
      </c>
      <c r="D36" s="396"/>
      <c r="E36" s="396"/>
      <c r="F36" s="396"/>
    </row>
    <row r="37" spans="1:6" x14ac:dyDescent="0.3">
      <c r="A37" s="14"/>
      <c r="B37" s="148">
        <v>23</v>
      </c>
      <c r="C37" s="149" t="s">
        <v>733</v>
      </c>
      <c r="D37" s="396"/>
      <c r="E37" s="396"/>
      <c r="F37" s="396"/>
    </row>
    <row r="38" spans="1:6" x14ac:dyDescent="0.3">
      <c r="A38" s="14"/>
      <c r="B38" s="148">
        <v>24</v>
      </c>
      <c r="C38" s="149" t="s">
        <v>734</v>
      </c>
      <c r="D38" s="396">
        <v>244498.1955</v>
      </c>
      <c r="E38" s="396">
        <v>209700</v>
      </c>
      <c r="F38" s="396">
        <v>19559.855640000002</v>
      </c>
    </row>
    <row r="39" spans="1:6" x14ac:dyDescent="0.3">
      <c r="A39" s="14"/>
      <c r="B39" s="148" t="s">
        <v>11</v>
      </c>
      <c r="C39" s="149" t="s">
        <v>735</v>
      </c>
      <c r="D39" s="396"/>
      <c r="E39" s="396"/>
      <c r="F39" s="396"/>
    </row>
    <row r="40" spans="1:6" ht="28.8" x14ac:dyDescent="0.3">
      <c r="A40" s="14"/>
      <c r="B40" s="148">
        <v>25</v>
      </c>
      <c r="C40" s="176" t="s">
        <v>736</v>
      </c>
      <c r="D40" s="396"/>
      <c r="E40" s="396"/>
      <c r="F40" s="396"/>
    </row>
    <row r="41" spans="1:6" x14ac:dyDescent="0.3">
      <c r="A41" s="14"/>
      <c r="B41" s="148">
        <v>26</v>
      </c>
      <c r="C41" s="173" t="s">
        <v>737</v>
      </c>
      <c r="D41" s="396"/>
      <c r="E41" s="396"/>
      <c r="F41" s="403"/>
    </row>
    <row r="42" spans="1:6" x14ac:dyDescent="0.3">
      <c r="A42" s="14"/>
      <c r="B42" s="148">
        <v>27</v>
      </c>
      <c r="C42" s="176" t="s">
        <v>738</v>
      </c>
      <c r="D42" s="396"/>
      <c r="E42" s="396"/>
      <c r="F42" s="405"/>
    </row>
    <row r="43" spans="1:6" x14ac:dyDescent="0.3">
      <c r="A43" s="14"/>
      <c r="B43" s="148">
        <v>28</v>
      </c>
      <c r="C43" s="176" t="s">
        <v>739</v>
      </c>
      <c r="D43" s="396"/>
      <c r="E43" s="396"/>
      <c r="F43" s="404"/>
    </row>
    <row r="44" spans="1:6" x14ac:dyDescent="0.3">
      <c r="A44" s="14"/>
      <c r="B44" s="154">
        <v>29</v>
      </c>
      <c r="C44" s="401" t="s">
        <v>740</v>
      </c>
      <c r="D44" s="402">
        <f>SUM(D7,D13,D18,D26,D27,D32,D36:D39,D43)</f>
        <v>2835136.0079999999</v>
      </c>
      <c r="E44" s="402">
        <f t="shared" ref="E44:F44" si="0">SUM(E7,E13,E18,E26,E27,E32,E36:E39,E43)</f>
        <v>2807314.2625023103</v>
      </c>
      <c r="F44" s="402">
        <f t="shared" si="0"/>
        <v>226810.88064000002</v>
      </c>
    </row>
  </sheetData>
  <mergeCells count="2">
    <mergeCell ref="B4:C6"/>
    <mergeCell ref="D4:E4"/>
  </mergeCells>
  <hyperlinks>
    <hyperlink ref="B2" location="Summary!B4" display="Template EU OV1 – Overview of total risk exposure amounts" xr:uid="{9A858309-2838-4EB6-9168-347AAFCBF09C}"/>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FDEF6-804F-4964-86CC-3FF2ADD58FAA}">
  <sheetPr>
    <tabColor rgb="FF575783"/>
  </sheetPr>
  <dimension ref="B2:E11"/>
  <sheetViews>
    <sheetView workbookViewId="0">
      <selection activeCell="C6" sqref="C6"/>
    </sheetView>
  </sheetViews>
  <sheetFormatPr defaultRowHeight="14.4" x14ac:dyDescent="0.3"/>
  <cols>
    <col min="1" max="1" width="3.44140625" style="22" customWidth="1"/>
    <col min="2" max="2" width="6.77734375" style="22" customWidth="1"/>
    <col min="3" max="3" width="58.5546875" style="22" customWidth="1"/>
    <col min="4" max="4" width="27.33203125" style="22" customWidth="1"/>
    <col min="5" max="5" width="13.6640625" style="22" customWidth="1"/>
    <col min="6" max="6" width="13.88671875" style="22" customWidth="1"/>
    <col min="7" max="7" width="9.21875" style="22" customWidth="1"/>
    <col min="8" max="8" width="10.109375" style="22" customWidth="1"/>
    <col min="9" max="16384" width="8.88671875" style="22"/>
  </cols>
  <sheetData>
    <row r="2" spans="2:5" ht="21" x14ac:dyDescent="0.3">
      <c r="B2" s="65" t="s">
        <v>1401</v>
      </c>
      <c r="C2" s="15"/>
      <c r="D2" s="15"/>
      <c r="E2" s="15"/>
    </row>
    <row r="3" spans="2:5" ht="15.6" x14ac:dyDescent="0.3">
      <c r="B3" s="97"/>
      <c r="C3" s="98"/>
      <c r="D3" s="98"/>
      <c r="E3" s="15"/>
    </row>
    <row r="4" spans="2:5" ht="15.6" x14ac:dyDescent="0.3">
      <c r="B4" s="99"/>
      <c r="C4" s="100"/>
      <c r="D4" s="68" t="s">
        <v>23</v>
      </c>
      <c r="E4" s="15"/>
    </row>
    <row r="5" spans="2:5" ht="15.6" x14ac:dyDescent="0.3">
      <c r="B5" s="99"/>
      <c r="C5" s="100" t="s">
        <v>2086</v>
      </c>
      <c r="D5" s="102" t="s">
        <v>1400</v>
      </c>
      <c r="E5" s="15"/>
    </row>
    <row r="6" spans="2:5" x14ac:dyDescent="0.3">
      <c r="B6" s="223" t="s">
        <v>12</v>
      </c>
      <c r="C6" s="224" t="s">
        <v>1394</v>
      </c>
      <c r="D6" s="225">
        <v>78457</v>
      </c>
      <c r="E6" s="15"/>
    </row>
    <row r="7" spans="2:5" x14ac:dyDescent="0.3">
      <c r="B7" s="226" t="s">
        <v>230</v>
      </c>
      <c r="C7" s="227" t="s">
        <v>1395</v>
      </c>
      <c r="D7" s="225">
        <v>71572</v>
      </c>
      <c r="E7" s="15"/>
    </row>
    <row r="8" spans="2:5" x14ac:dyDescent="0.3">
      <c r="B8" s="226" t="s">
        <v>231</v>
      </c>
      <c r="C8" s="227" t="s">
        <v>1396</v>
      </c>
      <c r="D8" s="225">
        <v>-45003</v>
      </c>
      <c r="E8" s="15"/>
    </row>
    <row r="9" spans="2:5" x14ac:dyDescent="0.3">
      <c r="B9" s="226" t="s">
        <v>232</v>
      </c>
      <c r="C9" s="228" t="s">
        <v>1397</v>
      </c>
      <c r="D9" s="225">
        <v>-428</v>
      </c>
      <c r="E9" s="15"/>
    </row>
    <row r="10" spans="2:5" x14ac:dyDescent="0.3">
      <c r="B10" s="226" t="s">
        <v>233</v>
      </c>
      <c r="C10" s="228" t="s">
        <v>1398</v>
      </c>
      <c r="D10" s="225">
        <v>-44575</v>
      </c>
      <c r="E10" s="15"/>
    </row>
    <row r="11" spans="2:5" x14ac:dyDescent="0.3">
      <c r="B11" s="223" t="s">
        <v>234</v>
      </c>
      <c r="C11" s="224" t="s">
        <v>1399</v>
      </c>
      <c r="D11" s="225">
        <v>105026</v>
      </c>
      <c r="E11" s="15"/>
    </row>
  </sheetData>
  <hyperlinks>
    <hyperlink ref="B2" location="Summary!B29" display="Template EU CR2: Changes in the stock of non-performing loans and advances" xr:uid="{27ADFBFC-B941-42AF-9191-AE24071D23A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A57B8-56A9-4F8F-8043-36123854CAD9}">
  <sheetPr>
    <tabColor rgb="FF575783"/>
  </sheetPr>
  <dimension ref="B2:K18"/>
  <sheetViews>
    <sheetView workbookViewId="0">
      <selection activeCell="C8" sqref="C8"/>
    </sheetView>
  </sheetViews>
  <sheetFormatPr defaultRowHeight="14.4" x14ac:dyDescent="0.3"/>
  <cols>
    <col min="1" max="1" width="3.44140625" style="22" customWidth="1"/>
    <col min="2" max="2" width="8.88671875" style="22"/>
    <col min="3" max="3" width="29.109375" style="22" customWidth="1"/>
    <col min="4" max="4" width="10.6640625" style="22" customWidth="1"/>
    <col min="5" max="5" width="11" style="22" customWidth="1"/>
    <col min="6" max="6" width="12.5546875" style="22" customWidth="1"/>
    <col min="7" max="7" width="10.5546875" style="22" customWidth="1"/>
    <col min="8" max="8" width="14.44140625" style="22" customWidth="1"/>
    <col min="9" max="9" width="17" style="22" customWidth="1"/>
    <col min="10" max="10" width="17.6640625" style="22" customWidth="1"/>
    <col min="11" max="11" width="18.5546875" style="22" customWidth="1"/>
    <col min="12" max="16384" width="8.88671875" style="22"/>
  </cols>
  <sheetData>
    <row r="2" spans="2:11" ht="21" x14ac:dyDescent="0.3">
      <c r="B2" s="65" t="s">
        <v>1402</v>
      </c>
    </row>
    <row r="3" spans="2:11" ht="15.6" x14ac:dyDescent="0.3">
      <c r="B3" s="86"/>
      <c r="C3" s="87"/>
      <c r="D3" s="87"/>
      <c r="E3" s="87"/>
      <c r="F3" s="87"/>
      <c r="G3" s="87"/>
      <c r="H3" s="87"/>
      <c r="I3" s="87"/>
      <c r="J3" s="87"/>
      <c r="K3" s="87"/>
    </row>
    <row r="4" spans="2:11" ht="15.6" x14ac:dyDescent="0.3">
      <c r="B4" s="90"/>
      <c r="C4" s="90"/>
      <c r="D4" s="103" t="s">
        <v>23</v>
      </c>
      <c r="E4" s="103" t="s">
        <v>25</v>
      </c>
      <c r="F4" s="103" t="s">
        <v>26</v>
      </c>
      <c r="G4" s="103" t="s">
        <v>27</v>
      </c>
      <c r="H4" s="103" t="s">
        <v>28</v>
      </c>
      <c r="I4" s="103" t="s">
        <v>29</v>
      </c>
      <c r="J4" s="103" t="s">
        <v>227</v>
      </c>
      <c r="K4" s="103" t="s">
        <v>228</v>
      </c>
    </row>
    <row r="5" spans="2:11" ht="35.4" customHeight="1" x14ac:dyDescent="0.3">
      <c r="B5" s="90"/>
      <c r="C5" s="90"/>
      <c r="D5" s="739" t="s">
        <v>1405</v>
      </c>
      <c r="E5" s="739"/>
      <c r="F5" s="739"/>
      <c r="G5" s="739"/>
      <c r="H5" s="739" t="s">
        <v>1380</v>
      </c>
      <c r="I5" s="739"/>
      <c r="J5" s="739" t="s">
        <v>1406</v>
      </c>
      <c r="K5" s="739"/>
    </row>
    <row r="6" spans="2:11" ht="15.6" x14ac:dyDescent="0.3">
      <c r="B6" s="90"/>
      <c r="C6" s="90"/>
      <c r="D6" s="739" t="s">
        <v>1413</v>
      </c>
      <c r="E6" s="740" t="s">
        <v>1412</v>
      </c>
      <c r="F6" s="740"/>
      <c r="G6" s="740"/>
      <c r="H6" s="739" t="s">
        <v>1408</v>
      </c>
      <c r="I6" s="739" t="s">
        <v>1409</v>
      </c>
      <c r="J6" s="103"/>
      <c r="K6" s="739" t="s">
        <v>1407</v>
      </c>
    </row>
    <row r="7" spans="2:11" ht="22.8" x14ac:dyDescent="0.3">
      <c r="B7" s="90"/>
      <c r="C7" s="90" t="s">
        <v>2086</v>
      </c>
      <c r="D7" s="739"/>
      <c r="E7" s="103"/>
      <c r="F7" s="103" t="s">
        <v>1410</v>
      </c>
      <c r="G7" s="103" t="s">
        <v>1411</v>
      </c>
      <c r="H7" s="739"/>
      <c r="I7" s="739"/>
      <c r="J7" s="103"/>
      <c r="K7" s="739"/>
    </row>
    <row r="8" spans="2:11" ht="27.6" x14ac:dyDescent="0.3">
      <c r="B8" s="197" t="s">
        <v>229</v>
      </c>
      <c r="C8" s="191" t="s">
        <v>1363</v>
      </c>
      <c r="D8" s="219">
        <v>0</v>
      </c>
      <c r="E8" s="219"/>
      <c r="F8" s="219"/>
      <c r="G8" s="220"/>
      <c r="H8" s="220"/>
      <c r="I8" s="220"/>
      <c r="J8" s="220"/>
      <c r="K8" s="220"/>
    </row>
    <row r="9" spans="2:11" x14ac:dyDescent="0.3">
      <c r="B9" s="197" t="s">
        <v>12</v>
      </c>
      <c r="C9" s="191" t="s">
        <v>1364</v>
      </c>
      <c r="D9" s="219">
        <v>77168</v>
      </c>
      <c r="E9" s="219">
        <v>41345</v>
      </c>
      <c r="F9" s="219">
        <v>41345</v>
      </c>
      <c r="G9" s="220">
        <v>41345</v>
      </c>
      <c r="H9" s="220">
        <v>-1588</v>
      </c>
      <c r="I9" s="220">
        <v>-8199</v>
      </c>
      <c r="J9" s="220">
        <v>102450</v>
      </c>
      <c r="K9" s="220">
        <v>30438.337670000001</v>
      </c>
    </row>
    <row r="10" spans="2:11" x14ac:dyDescent="0.3">
      <c r="B10" s="213" t="s">
        <v>230</v>
      </c>
      <c r="C10" s="214" t="s">
        <v>1365</v>
      </c>
      <c r="D10" s="219">
        <v>0</v>
      </c>
      <c r="E10" s="219">
        <v>0</v>
      </c>
      <c r="F10" s="219">
        <v>0</v>
      </c>
      <c r="G10" s="219">
        <v>0</v>
      </c>
      <c r="H10" s="219">
        <v>0</v>
      </c>
      <c r="I10" s="219">
        <v>0</v>
      </c>
      <c r="J10" s="220">
        <v>0</v>
      </c>
      <c r="K10" s="220">
        <v>0</v>
      </c>
    </row>
    <row r="11" spans="2:11" x14ac:dyDescent="0.3">
      <c r="B11" s="213" t="s">
        <v>231</v>
      </c>
      <c r="C11" s="214" t="s">
        <v>1366</v>
      </c>
      <c r="D11" s="219">
        <v>520</v>
      </c>
      <c r="E11" s="219">
        <v>0</v>
      </c>
      <c r="F11" s="219">
        <v>0</v>
      </c>
      <c r="G11" s="219">
        <v>0</v>
      </c>
      <c r="H11" s="219">
        <v>0</v>
      </c>
      <c r="I11" s="219">
        <v>0</v>
      </c>
      <c r="J11" s="220">
        <v>0</v>
      </c>
      <c r="K11" s="220">
        <v>0</v>
      </c>
    </row>
    <row r="12" spans="2:11" x14ac:dyDescent="0.3">
      <c r="B12" s="213" t="s">
        <v>232</v>
      </c>
      <c r="C12" s="214" t="s">
        <v>1367</v>
      </c>
      <c r="D12" s="219">
        <v>0</v>
      </c>
      <c r="E12" s="219">
        <v>0</v>
      </c>
      <c r="F12" s="219">
        <v>0</v>
      </c>
      <c r="G12" s="219">
        <v>0</v>
      </c>
      <c r="H12" s="219">
        <v>0</v>
      </c>
      <c r="I12" s="219">
        <v>0</v>
      </c>
      <c r="J12" s="220">
        <v>0</v>
      </c>
      <c r="K12" s="220">
        <v>0</v>
      </c>
    </row>
    <row r="13" spans="2:11" x14ac:dyDescent="0.3">
      <c r="B13" s="213" t="s">
        <v>233</v>
      </c>
      <c r="C13" s="214" t="s">
        <v>1368</v>
      </c>
      <c r="D13" s="219">
        <v>0</v>
      </c>
      <c r="E13" s="219">
        <v>0</v>
      </c>
      <c r="F13" s="219">
        <v>0</v>
      </c>
      <c r="G13" s="219">
        <v>0</v>
      </c>
      <c r="H13" s="219">
        <v>0</v>
      </c>
      <c r="I13" s="219">
        <v>0</v>
      </c>
      <c r="J13" s="220">
        <v>0</v>
      </c>
      <c r="K13" s="220">
        <v>0</v>
      </c>
    </row>
    <row r="14" spans="2:11" x14ac:dyDescent="0.3">
      <c r="B14" s="213" t="s">
        <v>234</v>
      </c>
      <c r="C14" s="214" t="s">
        <v>1369</v>
      </c>
      <c r="D14" s="219">
        <v>72272</v>
      </c>
      <c r="E14" s="219">
        <v>34094</v>
      </c>
      <c r="F14" s="219">
        <v>34094</v>
      </c>
      <c r="G14" s="219">
        <v>34094</v>
      </c>
      <c r="H14" s="219">
        <v>-1497</v>
      </c>
      <c r="I14" s="219">
        <v>-5736</v>
      </c>
      <c r="J14" s="220">
        <v>99034</v>
      </c>
      <c r="K14" s="220">
        <v>28398.337670000001</v>
      </c>
    </row>
    <row r="15" spans="2:11" x14ac:dyDescent="0.3">
      <c r="B15" s="213" t="s">
        <v>235</v>
      </c>
      <c r="C15" s="214" t="s">
        <v>1371</v>
      </c>
      <c r="D15" s="219">
        <v>4376</v>
      </c>
      <c r="E15" s="219">
        <v>7251</v>
      </c>
      <c r="F15" s="219">
        <v>7251</v>
      </c>
      <c r="G15" s="219">
        <v>7251</v>
      </c>
      <c r="H15" s="219">
        <v>-91</v>
      </c>
      <c r="I15" s="219">
        <v>-2463</v>
      </c>
      <c r="J15" s="220">
        <v>3416</v>
      </c>
      <c r="K15" s="220">
        <v>2040</v>
      </c>
    </row>
    <row r="16" spans="2:11" x14ac:dyDescent="0.3">
      <c r="B16" s="197" t="s">
        <v>236</v>
      </c>
      <c r="C16" s="191" t="s">
        <v>1403</v>
      </c>
      <c r="D16" s="219">
        <v>0</v>
      </c>
      <c r="E16" s="219">
        <v>0</v>
      </c>
      <c r="F16" s="219">
        <v>0</v>
      </c>
      <c r="G16" s="219">
        <v>0</v>
      </c>
      <c r="H16" s="219">
        <v>0</v>
      </c>
      <c r="I16" s="219">
        <v>0</v>
      </c>
      <c r="J16" s="220">
        <v>0</v>
      </c>
      <c r="K16" s="220">
        <v>0</v>
      </c>
    </row>
    <row r="17" spans="2:11" x14ac:dyDescent="0.3">
      <c r="B17" s="197" t="s">
        <v>237</v>
      </c>
      <c r="C17" s="191" t="s">
        <v>1404</v>
      </c>
      <c r="D17" s="219">
        <v>863</v>
      </c>
      <c r="E17" s="219">
        <v>7059</v>
      </c>
      <c r="F17" s="219">
        <v>0</v>
      </c>
      <c r="G17" s="220">
        <v>0</v>
      </c>
      <c r="H17" s="220">
        <v>0</v>
      </c>
      <c r="I17" s="220">
        <v>0</v>
      </c>
      <c r="J17" s="220">
        <v>0</v>
      </c>
      <c r="K17" s="220">
        <v>0</v>
      </c>
    </row>
    <row r="18" spans="2:11" x14ac:dyDescent="0.3">
      <c r="B18" s="198">
        <v>100</v>
      </c>
      <c r="C18" s="195" t="s">
        <v>740</v>
      </c>
      <c r="D18" s="221">
        <v>78031</v>
      </c>
      <c r="E18" s="221">
        <v>48404</v>
      </c>
      <c r="F18" s="221">
        <v>41345</v>
      </c>
      <c r="G18" s="222">
        <v>41345</v>
      </c>
      <c r="H18" s="222">
        <v>-1588</v>
      </c>
      <c r="I18" s="222">
        <v>-8199</v>
      </c>
      <c r="J18" s="222">
        <v>102450</v>
      </c>
      <c r="K18" s="222">
        <v>30438.337670000001</v>
      </c>
    </row>
  </sheetData>
  <mergeCells count="8">
    <mergeCell ref="D5:G5"/>
    <mergeCell ref="H5:I5"/>
    <mergeCell ref="J5:K5"/>
    <mergeCell ref="D6:D7"/>
    <mergeCell ref="E6:G6"/>
    <mergeCell ref="H6:H7"/>
    <mergeCell ref="I6:I7"/>
    <mergeCell ref="K6:K7"/>
  </mergeCells>
  <hyperlinks>
    <hyperlink ref="B2" location="Summary!B30" display="Template EU CQ1: Credit quality of forborne exposures" xr:uid="{19E82A76-2B6D-461B-B57A-9E6E2FAD19DA}"/>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94F6F-AEFA-4F75-9585-E4653BA0ADF0}">
  <sheetPr>
    <tabColor rgb="FF575783"/>
  </sheetPr>
  <dimension ref="B2:O30"/>
  <sheetViews>
    <sheetView topLeftCell="A6" workbookViewId="0">
      <selection activeCell="K35" sqref="K35"/>
    </sheetView>
  </sheetViews>
  <sheetFormatPr defaultRowHeight="14.4" x14ac:dyDescent="0.3"/>
  <cols>
    <col min="1" max="1" width="4.33203125" style="22" customWidth="1"/>
    <col min="2" max="2" width="8.88671875" style="22"/>
    <col min="3" max="3" width="43" style="22" customWidth="1"/>
    <col min="4" max="4" width="8.88671875" style="22"/>
    <col min="5" max="5" width="10.6640625" style="22" customWidth="1"/>
    <col min="6" max="7" width="8.88671875" style="22"/>
    <col min="8" max="8" width="14.33203125" style="22" customWidth="1"/>
    <col min="9" max="9" width="8.88671875" style="22"/>
    <col min="10" max="10" width="10.21875" style="22" customWidth="1"/>
    <col min="11" max="14" width="8.88671875" style="22"/>
    <col min="15" max="15" width="13.33203125" style="22" customWidth="1"/>
    <col min="16" max="16384" width="8.88671875" style="22"/>
  </cols>
  <sheetData>
    <row r="2" spans="2:15" ht="21" x14ac:dyDescent="0.3">
      <c r="B2" s="36" t="s">
        <v>1414</v>
      </c>
    </row>
    <row r="3" spans="2:15" ht="15.6" x14ac:dyDescent="0.3">
      <c r="B3" s="86"/>
      <c r="C3" s="87"/>
      <c r="D3" s="87"/>
      <c r="E3" s="87"/>
      <c r="F3" s="87"/>
      <c r="G3" s="87"/>
      <c r="H3" s="87"/>
      <c r="I3" s="87"/>
      <c r="J3" s="87"/>
      <c r="K3" s="87"/>
      <c r="L3" s="87"/>
      <c r="M3" s="87"/>
      <c r="N3" s="87"/>
      <c r="O3" s="87"/>
    </row>
    <row r="4" spans="2:15" x14ac:dyDescent="0.3">
      <c r="B4" s="104"/>
      <c r="C4" s="104"/>
      <c r="D4" s="68" t="s">
        <v>23</v>
      </c>
      <c r="E4" s="68" t="s">
        <v>25</v>
      </c>
      <c r="F4" s="68" t="s">
        <v>26</v>
      </c>
      <c r="G4" s="68" t="s">
        <v>27</v>
      </c>
      <c r="H4" s="68" t="s">
        <v>28</v>
      </c>
      <c r="I4" s="68" t="s">
        <v>29</v>
      </c>
      <c r="J4" s="68" t="s">
        <v>227</v>
      </c>
      <c r="K4" s="68" t="s">
        <v>228</v>
      </c>
      <c r="L4" s="68" t="s">
        <v>251</v>
      </c>
      <c r="M4" s="68" t="s">
        <v>252</v>
      </c>
      <c r="N4" s="68" t="s">
        <v>253</v>
      </c>
      <c r="O4" s="68" t="s">
        <v>254</v>
      </c>
    </row>
    <row r="5" spans="2:15" x14ac:dyDescent="0.3">
      <c r="B5" s="104"/>
      <c r="C5" s="104"/>
      <c r="D5" s="723" t="s">
        <v>1374</v>
      </c>
      <c r="E5" s="723"/>
      <c r="F5" s="723"/>
      <c r="G5" s="723"/>
      <c r="H5" s="723"/>
      <c r="I5" s="723"/>
      <c r="J5" s="723"/>
      <c r="K5" s="723"/>
      <c r="L5" s="723"/>
      <c r="M5" s="723"/>
      <c r="N5" s="723"/>
      <c r="O5" s="723"/>
    </row>
    <row r="6" spans="2:15" ht="17.399999999999999" customHeight="1" x14ac:dyDescent="0.3">
      <c r="B6" s="104"/>
      <c r="C6" s="104"/>
      <c r="D6" s="741" t="s">
        <v>1375</v>
      </c>
      <c r="E6" s="741"/>
      <c r="F6" s="741"/>
      <c r="G6" s="741" t="s">
        <v>1376</v>
      </c>
      <c r="H6" s="741"/>
      <c r="I6" s="741"/>
      <c r="J6" s="741"/>
      <c r="K6" s="741"/>
      <c r="L6" s="741"/>
      <c r="M6" s="741"/>
      <c r="N6" s="741"/>
      <c r="O6" s="741"/>
    </row>
    <row r="7" spans="2:15" ht="84" customHeight="1" x14ac:dyDescent="0.3">
      <c r="B7" s="104"/>
      <c r="C7" s="104" t="s">
        <v>2086</v>
      </c>
      <c r="D7" s="68"/>
      <c r="E7" s="104" t="s">
        <v>1416</v>
      </c>
      <c r="F7" s="104" t="s">
        <v>1417</v>
      </c>
      <c r="G7" s="68"/>
      <c r="H7" s="104" t="s">
        <v>1418</v>
      </c>
      <c r="I7" s="104" t="s">
        <v>1424</v>
      </c>
      <c r="J7" s="104" t="s">
        <v>1419</v>
      </c>
      <c r="K7" s="104" t="s">
        <v>1420</v>
      </c>
      <c r="L7" s="104" t="s">
        <v>1421</v>
      </c>
      <c r="M7" s="104" t="s">
        <v>1422</v>
      </c>
      <c r="N7" s="104" t="s">
        <v>1423</v>
      </c>
      <c r="O7" s="104" t="s">
        <v>1410</v>
      </c>
    </row>
    <row r="8" spans="2:15" ht="27.6" x14ac:dyDescent="0.3">
      <c r="B8" s="197" t="s">
        <v>229</v>
      </c>
      <c r="C8" s="191" t="s">
        <v>1363</v>
      </c>
      <c r="D8" s="212">
        <v>309647</v>
      </c>
      <c r="E8" s="212">
        <v>309647</v>
      </c>
      <c r="F8" s="212">
        <v>0</v>
      </c>
      <c r="G8" s="212">
        <v>0</v>
      </c>
      <c r="H8" s="212">
        <v>0</v>
      </c>
      <c r="I8" s="212">
        <v>0</v>
      </c>
      <c r="J8" s="212">
        <v>0</v>
      </c>
      <c r="K8" s="212">
        <v>0</v>
      </c>
      <c r="L8" s="212">
        <v>0</v>
      </c>
      <c r="M8" s="212">
        <v>0</v>
      </c>
      <c r="N8" s="212">
        <v>0</v>
      </c>
      <c r="O8" s="212">
        <v>0</v>
      </c>
    </row>
    <row r="9" spans="2:15" x14ac:dyDescent="0.3">
      <c r="B9" s="197" t="s">
        <v>12</v>
      </c>
      <c r="C9" s="191" t="s">
        <v>1364</v>
      </c>
      <c r="D9" s="212">
        <v>3675377</v>
      </c>
      <c r="E9" s="212">
        <v>3657946</v>
      </c>
      <c r="F9" s="212">
        <v>17431</v>
      </c>
      <c r="G9" s="212">
        <v>105026</v>
      </c>
      <c r="H9" s="212">
        <v>70038</v>
      </c>
      <c r="I9" s="212">
        <v>10461</v>
      </c>
      <c r="J9" s="212">
        <v>7886</v>
      </c>
      <c r="K9" s="212">
        <v>4316</v>
      </c>
      <c r="L9" s="212">
        <v>11059</v>
      </c>
      <c r="M9" s="212">
        <v>339</v>
      </c>
      <c r="N9" s="212">
        <v>927</v>
      </c>
      <c r="O9" s="212">
        <v>105026</v>
      </c>
    </row>
    <row r="10" spans="2:15" x14ac:dyDescent="0.3">
      <c r="B10" s="213" t="s">
        <v>230</v>
      </c>
      <c r="C10" s="214" t="s">
        <v>1365</v>
      </c>
      <c r="D10" s="212">
        <v>0</v>
      </c>
      <c r="E10" s="212">
        <v>0</v>
      </c>
      <c r="F10" s="212"/>
      <c r="G10" s="212">
        <v>0</v>
      </c>
      <c r="H10" s="212">
        <v>0</v>
      </c>
      <c r="I10" s="212">
        <v>0</v>
      </c>
      <c r="J10" s="212">
        <v>0</v>
      </c>
      <c r="K10" s="212">
        <v>0</v>
      </c>
      <c r="L10" s="212">
        <v>0</v>
      </c>
      <c r="M10" s="212">
        <v>0</v>
      </c>
      <c r="N10" s="212">
        <v>0</v>
      </c>
      <c r="O10" s="212">
        <v>0</v>
      </c>
    </row>
    <row r="11" spans="2:15" x14ac:dyDescent="0.3">
      <c r="B11" s="213" t="s">
        <v>231</v>
      </c>
      <c r="C11" s="214" t="s">
        <v>1366</v>
      </c>
      <c r="D11" s="212">
        <v>62096</v>
      </c>
      <c r="E11" s="212">
        <v>62048</v>
      </c>
      <c r="F11" s="212">
        <v>48</v>
      </c>
      <c r="G11" s="212">
        <v>170</v>
      </c>
      <c r="H11" s="212">
        <v>79</v>
      </c>
      <c r="I11" s="212">
        <v>22</v>
      </c>
      <c r="J11" s="212">
        <v>33</v>
      </c>
      <c r="K11" s="212">
        <v>28</v>
      </c>
      <c r="L11" s="212">
        <v>8</v>
      </c>
      <c r="M11" s="212">
        <v>0</v>
      </c>
      <c r="N11" s="212">
        <v>0</v>
      </c>
      <c r="O11" s="212">
        <v>170</v>
      </c>
    </row>
    <row r="12" spans="2:15" x14ac:dyDescent="0.3">
      <c r="B12" s="213" t="s">
        <v>232</v>
      </c>
      <c r="C12" s="214" t="s">
        <v>1367</v>
      </c>
      <c r="D12" s="212">
        <v>9875</v>
      </c>
      <c r="E12" s="212">
        <v>9875</v>
      </c>
      <c r="F12" s="212">
        <v>0</v>
      </c>
      <c r="G12" s="212">
        <v>0</v>
      </c>
      <c r="H12" s="212">
        <v>0</v>
      </c>
      <c r="I12" s="212">
        <v>0</v>
      </c>
      <c r="J12" s="212">
        <v>0</v>
      </c>
      <c r="K12" s="212">
        <v>0</v>
      </c>
      <c r="L12" s="212">
        <v>0</v>
      </c>
      <c r="M12" s="212">
        <v>0</v>
      </c>
      <c r="N12" s="212">
        <v>0</v>
      </c>
      <c r="O12" s="212">
        <v>0</v>
      </c>
    </row>
    <row r="13" spans="2:15" x14ac:dyDescent="0.3">
      <c r="B13" s="213" t="s">
        <v>233</v>
      </c>
      <c r="C13" s="214" t="s">
        <v>1368</v>
      </c>
      <c r="D13" s="212">
        <v>172833</v>
      </c>
      <c r="E13" s="212">
        <v>172833</v>
      </c>
      <c r="F13" s="212">
        <v>0</v>
      </c>
      <c r="G13" s="212">
        <v>15</v>
      </c>
      <c r="H13" s="212">
        <v>15</v>
      </c>
      <c r="I13" s="212">
        <v>0</v>
      </c>
      <c r="J13" s="212">
        <v>0</v>
      </c>
      <c r="K13" s="212">
        <v>0</v>
      </c>
      <c r="L13" s="212">
        <v>0</v>
      </c>
      <c r="M13" s="212">
        <v>0</v>
      </c>
      <c r="N13" s="212">
        <v>0</v>
      </c>
      <c r="O13" s="212">
        <v>15</v>
      </c>
    </row>
    <row r="14" spans="2:15" x14ac:dyDescent="0.3">
      <c r="B14" s="213" t="s">
        <v>234</v>
      </c>
      <c r="C14" s="214" t="s">
        <v>1369</v>
      </c>
      <c r="D14" s="212">
        <v>1877665</v>
      </c>
      <c r="E14" s="212">
        <v>1871909</v>
      </c>
      <c r="F14" s="212">
        <v>5756</v>
      </c>
      <c r="G14" s="212">
        <v>64334</v>
      </c>
      <c r="H14" s="212">
        <v>46550</v>
      </c>
      <c r="I14" s="212">
        <v>2349</v>
      </c>
      <c r="J14" s="212">
        <v>2626</v>
      </c>
      <c r="K14" s="212">
        <v>2259</v>
      </c>
      <c r="L14" s="212">
        <v>9737</v>
      </c>
      <c r="M14" s="212">
        <v>34</v>
      </c>
      <c r="N14" s="212">
        <v>779</v>
      </c>
      <c r="O14" s="212">
        <v>64334</v>
      </c>
    </row>
    <row r="15" spans="2:15" x14ac:dyDescent="0.3">
      <c r="B15" s="213" t="s">
        <v>235</v>
      </c>
      <c r="C15" s="214" t="s">
        <v>1415</v>
      </c>
      <c r="D15" s="212">
        <v>1568836</v>
      </c>
      <c r="E15" s="212">
        <v>1564669</v>
      </c>
      <c r="F15" s="212">
        <v>4167</v>
      </c>
      <c r="G15" s="212">
        <v>60894</v>
      </c>
      <c r="H15" s="212">
        <v>45778</v>
      </c>
      <c r="I15" s="212">
        <v>1716</v>
      </c>
      <c r="J15" s="212">
        <v>2248</v>
      </c>
      <c r="K15" s="212">
        <v>1841</v>
      </c>
      <c r="L15" s="212">
        <v>9281</v>
      </c>
      <c r="M15" s="212">
        <v>30</v>
      </c>
      <c r="N15" s="212">
        <v>0</v>
      </c>
      <c r="O15" s="212">
        <v>60894</v>
      </c>
    </row>
    <row r="16" spans="2:15" x14ac:dyDescent="0.3">
      <c r="B16" s="213" t="s">
        <v>236</v>
      </c>
      <c r="C16" s="214" t="s">
        <v>1371</v>
      </c>
      <c r="D16" s="212">
        <v>1552908</v>
      </c>
      <c r="E16" s="212">
        <v>1541281</v>
      </c>
      <c r="F16" s="212">
        <v>11627</v>
      </c>
      <c r="G16" s="212">
        <v>40507</v>
      </c>
      <c r="H16" s="212">
        <v>23394</v>
      </c>
      <c r="I16" s="212">
        <v>8090</v>
      </c>
      <c r="J16" s="212">
        <v>5227</v>
      </c>
      <c r="K16" s="212">
        <v>2029</v>
      </c>
      <c r="L16" s="212">
        <v>1314</v>
      </c>
      <c r="M16" s="212">
        <v>305</v>
      </c>
      <c r="N16" s="212">
        <v>148</v>
      </c>
      <c r="O16" s="212">
        <v>40507</v>
      </c>
    </row>
    <row r="17" spans="2:15" x14ac:dyDescent="0.3">
      <c r="B17" s="197" t="s">
        <v>237</v>
      </c>
      <c r="C17" s="191" t="s">
        <v>1372</v>
      </c>
      <c r="D17" s="212">
        <v>1608227</v>
      </c>
      <c r="E17" s="212">
        <v>1608227</v>
      </c>
      <c r="F17" s="212">
        <v>0</v>
      </c>
      <c r="G17" s="212">
        <v>0</v>
      </c>
      <c r="H17" s="212">
        <v>0</v>
      </c>
      <c r="I17" s="212">
        <v>0</v>
      </c>
      <c r="J17" s="212">
        <v>0</v>
      </c>
      <c r="K17" s="212">
        <v>0</v>
      </c>
      <c r="L17" s="212">
        <v>0</v>
      </c>
      <c r="M17" s="212">
        <v>0</v>
      </c>
      <c r="N17" s="212">
        <v>0</v>
      </c>
      <c r="O17" s="212">
        <v>0</v>
      </c>
    </row>
    <row r="18" spans="2:15" x14ac:dyDescent="0.3">
      <c r="B18" s="213" t="s">
        <v>238</v>
      </c>
      <c r="C18" s="214" t="s">
        <v>1365</v>
      </c>
      <c r="D18" s="212">
        <v>0</v>
      </c>
      <c r="E18" s="212">
        <v>0</v>
      </c>
      <c r="F18" s="212">
        <v>0</v>
      </c>
      <c r="G18" s="212">
        <v>0</v>
      </c>
      <c r="H18" s="212">
        <v>0</v>
      </c>
      <c r="I18" s="212">
        <v>0</v>
      </c>
      <c r="J18" s="212">
        <v>0</v>
      </c>
      <c r="K18" s="212">
        <v>0</v>
      </c>
      <c r="L18" s="212">
        <v>0</v>
      </c>
      <c r="M18" s="212">
        <v>0</v>
      </c>
      <c r="N18" s="212">
        <v>0</v>
      </c>
      <c r="O18" s="212">
        <v>0</v>
      </c>
    </row>
    <row r="19" spans="2:15" x14ac:dyDescent="0.3">
      <c r="B19" s="213" t="s">
        <v>239</v>
      </c>
      <c r="C19" s="214" t="s">
        <v>1366</v>
      </c>
      <c r="D19" s="212">
        <v>1590058</v>
      </c>
      <c r="E19" s="212">
        <v>1590058</v>
      </c>
      <c r="F19" s="212">
        <v>0</v>
      </c>
      <c r="G19" s="212">
        <v>0</v>
      </c>
      <c r="H19" s="212">
        <v>0</v>
      </c>
      <c r="I19" s="212">
        <v>0</v>
      </c>
      <c r="J19" s="212">
        <v>0</v>
      </c>
      <c r="K19" s="212">
        <v>0</v>
      </c>
      <c r="L19" s="212">
        <v>0</v>
      </c>
      <c r="M19" s="212">
        <v>0</v>
      </c>
      <c r="N19" s="212">
        <v>0</v>
      </c>
      <c r="O19" s="212">
        <v>0</v>
      </c>
    </row>
    <row r="20" spans="2:15" x14ac:dyDescent="0.3">
      <c r="B20" s="213" t="s">
        <v>240</v>
      </c>
      <c r="C20" s="214" t="s">
        <v>1367</v>
      </c>
      <c r="D20" s="212">
        <v>0</v>
      </c>
      <c r="E20" s="212">
        <v>0</v>
      </c>
      <c r="F20" s="212">
        <v>0</v>
      </c>
      <c r="G20" s="212">
        <v>0</v>
      </c>
      <c r="H20" s="212">
        <v>0</v>
      </c>
      <c r="I20" s="212">
        <v>0</v>
      </c>
      <c r="J20" s="212">
        <v>0</v>
      </c>
      <c r="K20" s="212">
        <v>0</v>
      </c>
      <c r="L20" s="212">
        <v>0</v>
      </c>
      <c r="M20" s="212">
        <v>0</v>
      </c>
      <c r="N20" s="212">
        <v>0</v>
      </c>
      <c r="O20" s="212">
        <v>0</v>
      </c>
    </row>
    <row r="21" spans="2:15" x14ac:dyDescent="0.3">
      <c r="B21" s="213" t="s">
        <v>241</v>
      </c>
      <c r="C21" s="214" t="s">
        <v>1368</v>
      </c>
      <c r="D21" s="212">
        <v>2858</v>
      </c>
      <c r="E21" s="212">
        <v>2858</v>
      </c>
      <c r="F21" s="212">
        <v>0</v>
      </c>
      <c r="G21" s="212">
        <v>0</v>
      </c>
      <c r="H21" s="212">
        <v>0</v>
      </c>
      <c r="I21" s="212">
        <v>0</v>
      </c>
      <c r="J21" s="212">
        <v>0</v>
      </c>
      <c r="K21" s="212">
        <v>0</v>
      </c>
      <c r="L21" s="212">
        <v>0</v>
      </c>
      <c r="M21" s="212">
        <v>0</v>
      </c>
      <c r="N21" s="212">
        <v>0</v>
      </c>
      <c r="O21" s="212">
        <v>0</v>
      </c>
    </row>
    <row r="22" spans="2:15" x14ac:dyDescent="0.3">
      <c r="B22" s="213" t="s">
        <v>242</v>
      </c>
      <c r="C22" s="214" t="s">
        <v>1369</v>
      </c>
      <c r="D22" s="212">
        <v>15311</v>
      </c>
      <c r="E22" s="212">
        <v>15311</v>
      </c>
      <c r="F22" s="212">
        <v>0</v>
      </c>
      <c r="G22" s="212">
        <v>0</v>
      </c>
      <c r="H22" s="212">
        <v>0</v>
      </c>
      <c r="I22" s="212">
        <v>0</v>
      </c>
      <c r="J22" s="212">
        <v>0</v>
      </c>
      <c r="K22" s="212">
        <v>0</v>
      </c>
      <c r="L22" s="212">
        <v>0</v>
      </c>
      <c r="M22" s="212">
        <v>0</v>
      </c>
      <c r="N22" s="212">
        <v>0</v>
      </c>
      <c r="O22" s="212">
        <v>0</v>
      </c>
    </row>
    <row r="23" spans="2:15" x14ac:dyDescent="0.3">
      <c r="B23" s="197" t="s">
        <v>243</v>
      </c>
      <c r="C23" s="191" t="s">
        <v>1373</v>
      </c>
      <c r="D23" s="212">
        <v>518990</v>
      </c>
      <c r="E23" s="216"/>
      <c r="F23" s="216"/>
      <c r="G23" s="212">
        <v>7773</v>
      </c>
      <c r="H23" s="216"/>
      <c r="I23" s="216"/>
      <c r="J23" s="216"/>
      <c r="K23" s="216"/>
      <c r="L23" s="216"/>
      <c r="M23" s="216"/>
      <c r="N23" s="216"/>
      <c r="O23" s="212">
        <v>7773</v>
      </c>
    </row>
    <row r="24" spans="2:15" x14ac:dyDescent="0.3">
      <c r="B24" s="213" t="s">
        <v>244</v>
      </c>
      <c r="C24" s="214" t="s">
        <v>1365</v>
      </c>
      <c r="D24" s="212">
        <v>0</v>
      </c>
      <c r="E24" s="217"/>
      <c r="F24" s="217"/>
      <c r="G24" s="212">
        <v>0</v>
      </c>
      <c r="H24" s="217"/>
      <c r="I24" s="217"/>
      <c r="J24" s="217"/>
      <c r="K24" s="217"/>
      <c r="L24" s="217"/>
      <c r="M24" s="217"/>
      <c r="N24" s="217"/>
      <c r="O24" s="212">
        <v>0</v>
      </c>
    </row>
    <row r="25" spans="2:15" x14ac:dyDescent="0.3">
      <c r="B25" s="213" t="s">
        <v>245</v>
      </c>
      <c r="C25" s="214" t="s">
        <v>1366</v>
      </c>
      <c r="D25" s="212">
        <v>16742</v>
      </c>
      <c r="E25" s="217"/>
      <c r="F25" s="217"/>
      <c r="G25" s="212">
        <v>0</v>
      </c>
      <c r="H25" s="217"/>
      <c r="I25" s="217"/>
      <c r="J25" s="217"/>
      <c r="K25" s="217"/>
      <c r="L25" s="217"/>
      <c r="M25" s="217"/>
      <c r="N25" s="217"/>
      <c r="O25" s="212">
        <v>0</v>
      </c>
    </row>
    <row r="26" spans="2:15" x14ac:dyDescent="0.3">
      <c r="B26" s="213" t="s">
        <v>246</v>
      </c>
      <c r="C26" s="214" t="s">
        <v>1367</v>
      </c>
      <c r="D26" s="212">
        <v>2048</v>
      </c>
      <c r="E26" s="217"/>
      <c r="F26" s="217"/>
      <c r="G26" s="212">
        <v>0</v>
      </c>
      <c r="H26" s="217"/>
      <c r="I26" s="217"/>
      <c r="J26" s="217"/>
      <c r="K26" s="217"/>
      <c r="L26" s="217"/>
      <c r="M26" s="217"/>
      <c r="N26" s="217"/>
      <c r="O26" s="212">
        <v>0</v>
      </c>
    </row>
    <row r="27" spans="2:15" x14ac:dyDescent="0.3">
      <c r="B27" s="213" t="s">
        <v>247</v>
      </c>
      <c r="C27" s="214" t="s">
        <v>1368</v>
      </c>
      <c r="D27" s="212">
        <v>27904</v>
      </c>
      <c r="E27" s="217"/>
      <c r="F27" s="217"/>
      <c r="G27" s="212">
        <v>0</v>
      </c>
      <c r="H27" s="217"/>
      <c r="I27" s="217"/>
      <c r="J27" s="217"/>
      <c r="K27" s="217"/>
      <c r="L27" s="217"/>
      <c r="M27" s="217"/>
      <c r="N27" s="217"/>
      <c r="O27" s="212">
        <v>0</v>
      </c>
    </row>
    <row r="28" spans="2:15" x14ac:dyDescent="0.3">
      <c r="B28" s="213" t="s">
        <v>248</v>
      </c>
      <c r="C28" s="214" t="s">
        <v>1369</v>
      </c>
      <c r="D28" s="212">
        <v>417696</v>
      </c>
      <c r="E28" s="217"/>
      <c r="F28" s="217"/>
      <c r="G28" s="212">
        <v>7689</v>
      </c>
      <c r="H28" s="217"/>
      <c r="I28" s="217"/>
      <c r="J28" s="217"/>
      <c r="K28" s="217"/>
      <c r="L28" s="217"/>
      <c r="M28" s="217"/>
      <c r="N28" s="217"/>
      <c r="O28" s="212">
        <v>7689</v>
      </c>
    </row>
    <row r="29" spans="2:15" x14ac:dyDescent="0.3">
      <c r="B29" s="213" t="s">
        <v>249</v>
      </c>
      <c r="C29" s="214" t="s">
        <v>1371</v>
      </c>
      <c r="D29" s="212">
        <v>54600</v>
      </c>
      <c r="E29" s="218"/>
      <c r="F29" s="218"/>
      <c r="G29" s="212">
        <v>84</v>
      </c>
      <c r="H29" s="218"/>
      <c r="I29" s="218"/>
      <c r="J29" s="218"/>
      <c r="K29" s="218"/>
      <c r="L29" s="218"/>
      <c r="M29" s="218"/>
      <c r="N29" s="218"/>
      <c r="O29" s="212">
        <v>84</v>
      </c>
    </row>
    <row r="30" spans="2:15" x14ac:dyDescent="0.3">
      <c r="B30" s="198" t="s">
        <v>250</v>
      </c>
      <c r="C30" s="195" t="s">
        <v>740</v>
      </c>
      <c r="D30" s="215">
        <v>6112241</v>
      </c>
      <c r="E30" s="215">
        <v>5575820</v>
      </c>
      <c r="F30" s="215">
        <v>17431</v>
      </c>
      <c r="G30" s="215">
        <v>112799</v>
      </c>
      <c r="H30" s="215">
        <v>70038</v>
      </c>
      <c r="I30" s="215">
        <v>10461</v>
      </c>
      <c r="J30" s="215">
        <v>7886</v>
      </c>
      <c r="K30" s="215">
        <v>4316</v>
      </c>
      <c r="L30" s="215">
        <v>11059</v>
      </c>
      <c r="M30" s="215">
        <v>339</v>
      </c>
      <c r="N30" s="215">
        <v>927</v>
      </c>
      <c r="O30" s="215">
        <v>112799</v>
      </c>
    </row>
  </sheetData>
  <mergeCells count="3">
    <mergeCell ref="D5:O5"/>
    <mergeCell ref="D6:F6"/>
    <mergeCell ref="G6:O6"/>
  </mergeCells>
  <hyperlinks>
    <hyperlink ref="B2" location="Summary!B31" display="Template EU CQ3: Credit quality of performing and non-performing exposures by past due days" xr:uid="{179079BA-B1AE-4067-A228-39743FB1C09E}"/>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A7DED-468B-49F2-85CE-4460E90A882E}">
  <sheetPr>
    <tabColor rgb="FF575783"/>
  </sheetPr>
  <dimension ref="B2:J22"/>
  <sheetViews>
    <sheetView workbookViewId="0">
      <selection activeCell="C9" sqref="C9"/>
    </sheetView>
  </sheetViews>
  <sheetFormatPr defaultRowHeight="14.4" x14ac:dyDescent="0.3"/>
  <cols>
    <col min="1" max="1" width="4.109375" style="22" customWidth="1"/>
    <col min="2" max="2" width="6.21875" style="22" customWidth="1"/>
    <col min="3" max="3" width="32.109375" style="22" customWidth="1"/>
    <col min="4" max="4" width="10.5546875" style="22" bestFit="1" customWidth="1"/>
    <col min="5" max="5" width="9" style="22" bestFit="1" customWidth="1"/>
    <col min="6" max="6" width="12.6640625" style="22" customWidth="1"/>
    <col min="7" max="8" width="12.44140625" style="22" customWidth="1"/>
    <col min="9" max="9" width="16" style="22" customWidth="1"/>
    <col min="10" max="10" width="17.77734375" style="22" customWidth="1"/>
    <col min="11" max="16384" width="8.88671875" style="22"/>
  </cols>
  <sheetData>
    <row r="2" spans="2:10" ht="21" x14ac:dyDescent="0.3">
      <c r="B2" s="65" t="s">
        <v>1425</v>
      </c>
    </row>
    <row r="3" spans="2:10" ht="15.6" x14ac:dyDescent="0.3">
      <c r="B3" s="86"/>
      <c r="C3" s="87"/>
      <c r="D3" s="87"/>
      <c r="E3" s="87"/>
      <c r="H3" s="87"/>
      <c r="I3" s="87"/>
      <c r="J3" s="106"/>
    </row>
    <row r="4" spans="2:10" ht="15" x14ac:dyDescent="0.3">
      <c r="B4" s="104"/>
      <c r="C4" s="104"/>
      <c r="D4" s="101" t="s">
        <v>23</v>
      </c>
      <c r="E4" s="101" t="s">
        <v>25</v>
      </c>
      <c r="F4" s="101" t="s">
        <v>26</v>
      </c>
      <c r="G4" s="101" t="s">
        <v>27</v>
      </c>
      <c r="H4" s="101" t="s">
        <v>28</v>
      </c>
      <c r="I4" s="101" t="s">
        <v>278</v>
      </c>
      <c r="J4" s="101" t="s">
        <v>227</v>
      </c>
    </row>
    <row r="5" spans="2:10" ht="20.399999999999999" customHeight="1" x14ac:dyDescent="0.3">
      <c r="B5" s="104"/>
      <c r="C5" s="104"/>
      <c r="D5" s="742" t="s">
        <v>1428</v>
      </c>
      <c r="E5" s="742"/>
      <c r="F5" s="742"/>
      <c r="G5" s="742"/>
      <c r="H5" s="743" t="s">
        <v>1431</v>
      </c>
      <c r="I5" s="742" t="s">
        <v>1432</v>
      </c>
      <c r="J5" s="742" t="s">
        <v>1433</v>
      </c>
    </row>
    <row r="6" spans="2:10" ht="42" customHeight="1" x14ac:dyDescent="0.3">
      <c r="B6" s="107"/>
      <c r="C6" s="107"/>
      <c r="D6" s="101"/>
      <c r="E6" s="742" t="s">
        <v>1429</v>
      </c>
      <c r="F6" s="742"/>
      <c r="G6" s="744" t="s">
        <v>1430</v>
      </c>
      <c r="H6" s="743"/>
      <c r="I6" s="742"/>
      <c r="J6" s="742"/>
    </row>
    <row r="7" spans="2:10" ht="15" x14ac:dyDescent="0.3">
      <c r="B7" s="104"/>
      <c r="C7" s="104"/>
      <c r="D7" s="101"/>
      <c r="E7" s="745"/>
      <c r="F7" s="742" t="s">
        <v>1410</v>
      </c>
      <c r="G7" s="744"/>
      <c r="H7" s="746"/>
      <c r="I7" s="742"/>
      <c r="J7" s="742"/>
    </row>
    <row r="8" spans="2:10" ht="60.6" customHeight="1" x14ac:dyDescent="0.3">
      <c r="B8" s="104"/>
      <c r="C8" s="104" t="s">
        <v>2086</v>
      </c>
      <c r="D8" s="101"/>
      <c r="E8" s="745"/>
      <c r="F8" s="742"/>
      <c r="G8" s="744"/>
      <c r="H8" s="746"/>
      <c r="I8" s="742"/>
      <c r="J8" s="742"/>
    </row>
    <row r="9" spans="2:10" ht="15" x14ac:dyDescent="0.35">
      <c r="B9" s="200" t="s">
        <v>12</v>
      </c>
      <c r="C9" s="201" t="s">
        <v>1426</v>
      </c>
      <c r="D9" s="202">
        <v>5704480.1221920568</v>
      </c>
      <c r="E9" s="202">
        <v>105026</v>
      </c>
      <c r="F9" s="202">
        <v>105026</v>
      </c>
      <c r="G9" s="202">
        <v>5698277.1221920568</v>
      </c>
      <c r="H9" s="202">
        <v>-55653.057513947308</v>
      </c>
      <c r="I9" s="110"/>
      <c r="J9" s="211"/>
    </row>
    <row r="10" spans="2:10" ht="15" x14ac:dyDescent="0.35">
      <c r="B10" s="203" t="s">
        <v>230</v>
      </c>
      <c r="C10" s="204" t="s">
        <v>255</v>
      </c>
      <c r="D10" s="205">
        <v>4551356.155879763</v>
      </c>
      <c r="E10" s="205">
        <v>105025</v>
      </c>
      <c r="F10" s="205">
        <v>105025</v>
      </c>
      <c r="G10" s="205">
        <v>4545153.155879763</v>
      </c>
      <c r="H10" s="205">
        <v>-55577</v>
      </c>
      <c r="I10" s="111"/>
      <c r="J10" s="210"/>
    </row>
    <row r="11" spans="2:10" ht="15" x14ac:dyDescent="0.35">
      <c r="B11" s="203" t="s">
        <v>231</v>
      </c>
      <c r="C11" s="204" t="s">
        <v>256</v>
      </c>
      <c r="D11" s="205">
        <v>261298</v>
      </c>
      <c r="E11" s="205">
        <v>0</v>
      </c>
      <c r="F11" s="205">
        <v>0</v>
      </c>
      <c r="G11" s="205">
        <v>261298</v>
      </c>
      <c r="H11" s="205">
        <v>0</v>
      </c>
      <c r="I11" s="111"/>
      <c r="J11" s="210"/>
    </row>
    <row r="12" spans="2:10" ht="15" x14ac:dyDescent="0.35">
      <c r="B12" s="203" t="s">
        <v>232</v>
      </c>
      <c r="C12" s="204" t="s">
        <v>257</v>
      </c>
      <c r="D12" s="205">
        <v>206774</v>
      </c>
      <c r="E12" s="205">
        <v>0</v>
      </c>
      <c r="F12" s="205">
        <v>0</v>
      </c>
      <c r="G12" s="205">
        <v>206774</v>
      </c>
      <c r="H12" s="205">
        <v>0</v>
      </c>
      <c r="I12" s="111"/>
      <c r="J12" s="210"/>
    </row>
    <row r="13" spans="2:10" ht="15" x14ac:dyDescent="0.35">
      <c r="B13" s="203" t="s">
        <v>233</v>
      </c>
      <c r="C13" s="204" t="s">
        <v>258</v>
      </c>
      <c r="D13" s="205">
        <v>182521</v>
      </c>
      <c r="E13" s="205">
        <v>0</v>
      </c>
      <c r="F13" s="205">
        <v>0</v>
      </c>
      <c r="G13" s="205">
        <v>182521</v>
      </c>
      <c r="H13" s="205">
        <v>-1</v>
      </c>
      <c r="I13" s="111"/>
      <c r="J13" s="210"/>
    </row>
    <row r="14" spans="2:10" ht="15" x14ac:dyDescent="0.35">
      <c r="B14" s="203" t="s">
        <v>234</v>
      </c>
      <c r="C14" s="204" t="s">
        <v>259</v>
      </c>
      <c r="D14" s="205">
        <v>125630</v>
      </c>
      <c r="E14" s="205">
        <v>0</v>
      </c>
      <c r="F14" s="205">
        <v>0</v>
      </c>
      <c r="G14" s="205">
        <v>125630</v>
      </c>
      <c r="H14" s="205">
        <v>0</v>
      </c>
      <c r="I14" s="111"/>
      <c r="J14" s="210"/>
    </row>
    <row r="15" spans="2:10" ht="15" x14ac:dyDescent="0.35">
      <c r="B15" s="203" t="s">
        <v>235</v>
      </c>
      <c r="C15" s="204" t="s">
        <v>260</v>
      </c>
      <c r="D15" s="205">
        <v>83605</v>
      </c>
      <c r="E15" s="205">
        <v>0</v>
      </c>
      <c r="F15" s="205">
        <v>0</v>
      </c>
      <c r="G15" s="205">
        <v>83605</v>
      </c>
      <c r="H15" s="205">
        <v>0</v>
      </c>
      <c r="I15" s="111"/>
      <c r="J15" s="210"/>
    </row>
    <row r="16" spans="2:10" ht="15" x14ac:dyDescent="0.35">
      <c r="B16" s="203" t="s">
        <v>236</v>
      </c>
      <c r="C16" s="204" t="s">
        <v>261</v>
      </c>
      <c r="D16" s="205">
        <v>73190</v>
      </c>
      <c r="E16" s="205">
        <v>0</v>
      </c>
      <c r="F16" s="205">
        <v>0</v>
      </c>
      <c r="G16" s="205">
        <v>73190</v>
      </c>
      <c r="H16" s="205">
        <v>-1</v>
      </c>
      <c r="I16" s="111"/>
      <c r="J16" s="210"/>
    </row>
    <row r="17" spans="2:10" ht="15" x14ac:dyDescent="0.35">
      <c r="B17" s="203" t="s">
        <v>237</v>
      </c>
      <c r="C17" s="204" t="s">
        <v>262</v>
      </c>
      <c r="D17" s="205">
        <v>61525</v>
      </c>
      <c r="E17" s="205">
        <v>1</v>
      </c>
      <c r="F17" s="205">
        <v>1</v>
      </c>
      <c r="G17" s="205">
        <v>61525</v>
      </c>
      <c r="H17" s="205">
        <v>-6</v>
      </c>
      <c r="I17" s="111"/>
      <c r="J17" s="210"/>
    </row>
    <row r="18" spans="2:10" ht="15" x14ac:dyDescent="0.35">
      <c r="B18" s="203" t="s">
        <v>238</v>
      </c>
      <c r="C18" s="206" t="s">
        <v>1427</v>
      </c>
      <c r="D18" s="205">
        <v>158580.96631229389</v>
      </c>
      <c r="E18" s="205">
        <v>0</v>
      </c>
      <c r="F18" s="205">
        <v>0</v>
      </c>
      <c r="G18" s="205">
        <v>158580.96631229389</v>
      </c>
      <c r="H18" s="205">
        <v>-68.057513947307598</v>
      </c>
      <c r="I18" s="111"/>
      <c r="J18" s="210"/>
    </row>
    <row r="19" spans="2:10" ht="15" x14ac:dyDescent="0.35">
      <c r="B19" s="203" t="s">
        <v>239</v>
      </c>
      <c r="C19" s="201" t="s">
        <v>1373</v>
      </c>
      <c r="D19" s="202">
        <v>526763</v>
      </c>
      <c r="E19" s="202">
        <v>7773</v>
      </c>
      <c r="F19" s="202">
        <v>7773</v>
      </c>
      <c r="G19" s="108"/>
      <c r="H19" s="108"/>
      <c r="I19" s="202">
        <v>55</v>
      </c>
      <c r="J19" s="110"/>
    </row>
    <row r="20" spans="2:10" ht="15" x14ac:dyDescent="0.35">
      <c r="B20" s="207" t="s">
        <v>240</v>
      </c>
      <c r="C20" s="204" t="s">
        <v>255</v>
      </c>
      <c r="D20" s="205">
        <v>524715</v>
      </c>
      <c r="E20" s="205">
        <v>7773</v>
      </c>
      <c r="F20" s="205">
        <v>7773</v>
      </c>
      <c r="G20" s="109"/>
      <c r="H20" s="109"/>
      <c r="I20" s="205">
        <v>55</v>
      </c>
      <c r="J20" s="110"/>
    </row>
    <row r="21" spans="2:10" ht="15" x14ac:dyDescent="0.35">
      <c r="B21" s="203" t="s">
        <v>241</v>
      </c>
      <c r="C21" s="206" t="s">
        <v>1427</v>
      </c>
      <c r="D21" s="205">
        <v>2048</v>
      </c>
      <c r="E21" s="205">
        <v>0</v>
      </c>
      <c r="F21" s="205">
        <v>0</v>
      </c>
      <c r="G21" s="109"/>
      <c r="H21" s="109"/>
      <c r="I21" s="205">
        <v>0</v>
      </c>
      <c r="J21" s="110"/>
    </row>
    <row r="22" spans="2:10" ht="15" x14ac:dyDescent="0.35">
      <c r="B22" s="200" t="s">
        <v>242</v>
      </c>
      <c r="C22" s="201" t="s">
        <v>740</v>
      </c>
      <c r="D22" s="208">
        <v>6231243.1221920568</v>
      </c>
      <c r="E22" s="208">
        <v>112799</v>
      </c>
      <c r="F22" s="208">
        <v>112799</v>
      </c>
      <c r="G22" s="208">
        <v>5698277.1221920568</v>
      </c>
      <c r="H22" s="208">
        <v>-55653.057513947308</v>
      </c>
      <c r="I22" s="209">
        <v>55</v>
      </c>
      <c r="J22" s="210"/>
    </row>
  </sheetData>
  <mergeCells count="9">
    <mergeCell ref="D5:G5"/>
    <mergeCell ref="H5:H6"/>
    <mergeCell ref="I5:I8"/>
    <mergeCell ref="J5:J8"/>
    <mergeCell ref="E6:F6"/>
    <mergeCell ref="G6:G8"/>
    <mergeCell ref="E7:E8"/>
    <mergeCell ref="F7:F8"/>
    <mergeCell ref="H7:H8"/>
  </mergeCells>
  <hyperlinks>
    <hyperlink ref="B2" location="Summary!B32" display="Template EU CQ4: Quality of non-performing exposures by geography " xr:uid="{CCE2E0DB-A8EA-418C-90B9-C81D9AB4C145}"/>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2B9C0-A278-44FC-99C0-B6CF50716267}">
  <sheetPr>
    <tabColor rgb="FF575783"/>
  </sheetPr>
  <dimension ref="B2:I28"/>
  <sheetViews>
    <sheetView workbookViewId="0">
      <selection activeCell="C9" sqref="C9"/>
    </sheetView>
  </sheetViews>
  <sheetFormatPr defaultRowHeight="14.4" x14ac:dyDescent="0.3"/>
  <cols>
    <col min="1" max="1" width="4.44140625" style="96" customWidth="1"/>
    <col min="2" max="2" width="4.6640625" style="96" customWidth="1"/>
    <col min="3" max="3" width="42.5546875" style="96" customWidth="1"/>
    <col min="4" max="4" width="9.77734375" style="96" bestFit="1" customWidth="1"/>
    <col min="5" max="5" width="9" style="96" bestFit="1" customWidth="1"/>
    <col min="6" max="6" width="12.109375" style="96" customWidth="1"/>
    <col min="7" max="7" width="13" style="96" customWidth="1"/>
    <col min="8" max="8" width="12.44140625" style="96" customWidth="1"/>
    <col min="9" max="9" width="20.33203125" style="96" customWidth="1"/>
    <col min="10" max="16384" width="8.88671875" style="96"/>
  </cols>
  <sheetData>
    <row r="2" spans="2:9" ht="21" x14ac:dyDescent="0.3">
      <c r="B2" s="65" t="s">
        <v>1434</v>
      </c>
    </row>
    <row r="3" spans="2:9" ht="15.6" x14ac:dyDescent="0.3">
      <c r="B3" s="86"/>
      <c r="C3" s="87"/>
      <c r="D3" s="87"/>
      <c r="E3" s="747"/>
      <c r="F3" s="747"/>
      <c r="G3" s="87"/>
      <c r="H3" s="87"/>
      <c r="I3" s="87"/>
    </row>
    <row r="4" spans="2:9" ht="15.6" x14ac:dyDescent="0.3">
      <c r="B4" s="90"/>
      <c r="C4" s="90"/>
      <c r="D4" s="67" t="s">
        <v>23</v>
      </c>
      <c r="E4" s="67" t="s">
        <v>25</v>
      </c>
      <c r="F4" s="67" t="s">
        <v>26</v>
      </c>
      <c r="G4" s="67" t="s">
        <v>27</v>
      </c>
      <c r="H4" s="67" t="s">
        <v>28</v>
      </c>
      <c r="I4" s="67" t="s">
        <v>29</v>
      </c>
    </row>
    <row r="5" spans="2:9" ht="15.6" x14ac:dyDescent="0.3">
      <c r="B5" s="90"/>
      <c r="C5" s="90"/>
      <c r="D5" s="748" t="s">
        <v>1454</v>
      </c>
      <c r="E5" s="748"/>
      <c r="F5" s="748"/>
      <c r="G5" s="748"/>
      <c r="H5" s="749" t="s">
        <v>1431</v>
      </c>
      <c r="I5" s="749" t="s">
        <v>1433</v>
      </c>
    </row>
    <row r="6" spans="2:9" ht="48" x14ac:dyDescent="0.3">
      <c r="B6" s="112"/>
      <c r="C6" s="112"/>
      <c r="D6" s="67"/>
      <c r="E6" s="748" t="s">
        <v>1429</v>
      </c>
      <c r="F6" s="748"/>
      <c r="G6" s="67" t="s">
        <v>1455</v>
      </c>
      <c r="H6" s="749"/>
      <c r="I6" s="749"/>
    </row>
    <row r="7" spans="2:9" ht="15.6" x14ac:dyDescent="0.3">
      <c r="B7" s="90"/>
      <c r="C7" s="90"/>
      <c r="D7" s="67"/>
      <c r="E7" s="750"/>
      <c r="F7" s="749" t="s">
        <v>1410</v>
      </c>
      <c r="G7" s="750"/>
      <c r="H7" s="749"/>
      <c r="I7" s="749"/>
    </row>
    <row r="8" spans="2:9" ht="43.2" customHeight="1" x14ac:dyDescent="0.3">
      <c r="B8" s="90"/>
      <c r="C8" s="90" t="s">
        <v>2086</v>
      </c>
      <c r="D8" s="67"/>
      <c r="E8" s="750"/>
      <c r="F8" s="749"/>
      <c r="G8" s="750"/>
      <c r="H8" s="749"/>
      <c r="I8" s="749"/>
    </row>
    <row r="9" spans="2:9" x14ac:dyDescent="0.3">
      <c r="B9" s="197" t="s">
        <v>12</v>
      </c>
      <c r="C9" s="191" t="s">
        <v>1435</v>
      </c>
      <c r="D9" s="168">
        <v>51609</v>
      </c>
      <c r="E9" s="168">
        <v>2084</v>
      </c>
      <c r="F9" s="168">
        <v>2084</v>
      </c>
      <c r="G9" s="168">
        <v>51609</v>
      </c>
      <c r="H9" s="168">
        <v>-398</v>
      </c>
      <c r="I9" s="168"/>
    </row>
    <row r="10" spans="2:9" x14ac:dyDescent="0.3">
      <c r="B10" s="197" t="s">
        <v>230</v>
      </c>
      <c r="C10" s="191" t="s">
        <v>1436</v>
      </c>
      <c r="D10" s="168">
        <v>5151</v>
      </c>
      <c r="E10" s="168">
        <v>0</v>
      </c>
      <c r="F10" s="168">
        <v>0</v>
      </c>
      <c r="G10" s="168">
        <v>5151</v>
      </c>
      <c r="H10" s="168">
        <v>-19</v>
      </c>
      <c r="I10" s="168"/>
    </row>
    <row r="11" spans="2:9" x14ac:dyDescent="0.3">
      <c r="B11" s="197" t="s">
        <v>231</v>
      </c>
      <c r="C11" s="191" t="s">
        <v>1437</v>
      </c>
      <c r="D11" s="168">
        <v>280226</v>
      </c>
      <c r="E11" s="168">
        <v>14156</v>
      </c>
      <c r="F11" s="168">
        <v>14156</v>
      </c>
      <c r="G11" s="168">
        <v>280226</v>
      </c>
      <c r="H11" s="168">
        <v>-8702</v>
      </c>
      <c r="I11" s="168"/>
    </row>
    <row r="12" spans="2:9" x14ac:dyDescent="0.3">
      <c r="B12" s="197" t="s">
        <v>232</v>
      </c>
      <c r="C12" s="191" t="s">
        <v>1438</v>
      </c>
      <c r="D12" s="168">
        <v>157146</v>
      </c>
      <c r="E12" s="168">
        <v>4030</v>
      </c>
      <c r="F12" s="168">
        <v>4030</v>
      </c>
      <c r="G12" s="168">
        <v>157146</v>
      </c>
      <c r="H12" s="168">
        <v>-3123</v>
      </c>
      <c r="I12" s="168"/>
    </row>
    <row r="13" spans="2:9" x14ac:dyDescent="0.3">
      <c r="B13" s="197" t="s">
        <v>233</v>
      </c>
      <c r="C13" s="191" t="s">
        <v>1439</v>
      </c>
      <c r="D13" s="168">
        <v>27924</v>
      </c>
      <c r="E13" s="168">
        <v>1143</v>
      </c>
      <c r="F13" s="168">
        <v>1143</v>
      </c>
      <c r="G13" s="168">
        <v>27924</v>
      </c>
      <c r="H13" s="168">
        <v>-407</v>
      </c>
      <c r="I13" s="168"/>
    </row>
    <row r="14" spans="2:9" x14ac:dyDescent="0.3">
      <c r="B14" s="197" t="s">
        <v>234</v>
      </c>
      <c r="C14" s="191" t="s">
        <v>1440</v>
      </c>
      <c r="D14" s="168">
        <v>171290</v>
      </c>
      <c r="E14" s="168">
        <v>3469</v>
      </c>
      <c r="F14" s="168">
        <v>3469</v>
      </c>
      <c r="G14" s="168">
        <v>171290</v>
      </c>
      <c r="H14" s="168">
        <v>-2319</v>
      </c>
      <c r="I14" s="168"/>
    </row>
    <row r="15" spans="2:9" x14ac:dyDescent="0.3">
      <c r="B15" s="197" t="s">
        <v>235</v>
      </c>
      <c r="C15" s="191" t="s">
        <v>1441</v>
      </c>
      <c r="D15" s="168">
        <v>222425</v>
      </c>
      <c r="E15" s="168">
        <v>2701</v>
      </c>
      <c r="F15" s="168">
        <v>2701</v>
      </c>
      <c r="G15" s="168">
        <v>222425</v>
      </c>
      <c r="H15" s="168">
        <v>-2040</v>
      </c>
      <c r="I15" s="168"/>
    </row>
    <row r="16" spans="2:9" x14ac:dyDescent="0.3">
      <c r="B16" s="197" t="s">
        <v>236</v>
      </c>
      <c r="C16" s="191" t="s">
        <v>1442</v>
      </c>
      <c r="D16" s="168">
        <v>121922</v>
      </c>
      <c r="E16" s="168">
        <v>402</v>
      </c>
      <c r="F16" s="168">
        <v>402</v>
      </c>
      <c r="G16" s="168">
        <v>121922</v>
      </c>
      <c r="H16" s="168">
        <v>-1388</v>
      </c>
      <c r="I16" s="168"/>
    </row>
    <row r="17" spans="2:9" x14ac:dyDescent="0.3">
      <c r="B17" s="197" t="s">
        <v>237</v>
      </c>
      <c r="C17" s="191" t="s">
        <v>1443</v>
      </c>
      <c r="D17" s="168">
        <v>74383</v>
      </c>
      <c r="E17" s="168">
        <v>67</v>
      </c>
      <c r="F17" s="168">
        <v>67</v>
      </c>
      <c r="G17" s="168">
        <v>74383</v>
      </c>
      <c r="H17" s="168">
        <v>-504</v>
      </c>
      <c r="I17" s="168"/>
    </row>
    <row r="18" spans="2:9" x14ac:dyDescent="0.3">
      <c r="B18" s="197" t="s">
        <v>238</v>
      </c>
      <c r="C18" s="191" t="s">
        <v>1444</v>
      </c>
      <c r="D18" s="168">
        <v>11669</v>
      </c>
      <c r="E18" s="168">
        <v>44</v>
      </c>
      <c r="F18" s="168">
        <v>44</v>
      </c>
      <c r="G18" s="168">
        <v>11669</v>
      </c>
      <c r="H18" s="168">
        <v>-58</v>
      </c>
      <c r="I18" s="168"/>
    </row>
    <row r="19" spans="2:9" x14ac:dyDescent="0.3">
      <c r="B19" s="197" t="s">
        <v>239</v>
      </c>
      <c r="C19" s="191" t="s">
        <v>1445</v>
      </c>
      <c r="D19" s="168">
        <v>52232</v>
      </c>
      <c r="E19" s="168">
        <v>3</v>
      </c>
      <c r="F19" s="168">
        <v>3</v>
      </c>
      <c r="G19" s="168">
        <v>52232</v>
      </c>
      <c r="H19" s="168">
        <v>-356</v>
      </c>
      <c r="I19" s="168"/>
    </row>
    <row r="20" spans="2:9" x14ac:dyDescent="0.3">
      <c r="B20" s="197" t="s">
        <v>240</v>
      </c>
      <c r="C20" s="191" t="s">
        <v>1446</v>
      </c>
      <c r="D20" s="168">
        <v>509302</v>
      </c>
      <c r="E20" s="168">
        <v>15891</v>
      </c>
      <c r="F20" s="168">
        <v>15891</v>
      </c>
      <c r="G20" s="168">
        <v>509302</v>
      </c>
      <c r="H20" s="168">
        <v>-6512</v>
      </c>
      <c r="I20" s="168"/>
    </row>
    <row r="21" spans="2:9" x14ac:dyDescent="0.3">
      <c r="B21" s="197" t="s">
        <v>241</v>
      </c>
      <c r="C21" s="191" t="s">
        <v>1447</v>
      </c>
      <c r="D21" s="168">
        <v>71145</v>
      </c>
      <c r="E21" s="168">
        <v>16769</v>
      </c>
      <c r="F21" s="168">
        <v>16769</v>
      </c>
      <c r="G21" s="168">
        <v>71145</v>
      </c>
      <c r="H21" s="168">
        <v>-536</v>
      </c>
      <c r="I21" s="168"/>
    </row>
    <row r="22" spans="2:9" x14ac:dyDescent="0.3">
      <c r="B22" s="197" t="s">
        <v>242</v>
      </c>
      <c r="C22" s="191" t="s">
        <v>1448</v>
      </c>
      <c r="D22" s="168">
        <v>145914</v>
      </c>
      <c r="E22" s="168">
        <v>3318</v>
      </c>
      <c r="F22" s="168">
        <v>3318</v>
      </c>
      <c r="G22" s="168">
        <v>145914</v>
      </c>
      <c r="H22" s="168">
        <v>-2036</v>
      </c>
      <c r="I22" s="168"/>
    </row>
    <row r="23" spans="2:9" ht="27.6" x14ac:dyDescent="0.3">
      <c r="B23" s="197" t="s">
        <v>243</v>
      </c>
      <c r="C23" s="191" t="s">
        <v>1449</v>
      </c>
      <c r="D23" s="168">
        <v>0</v>
      </c>
      <c r="E23" s="168">
        <v>0</v>
      </c>
      <c r="F23" s="168">
        <v>0</v>
      </c>
      <c r="G23" s="168">
        <v>0</v>
      </c>
      <c r="H23" s="168">
        <v>0</v>
      </c>
      <c r="I23" s="168"/>
    </row>
    <row r="24" spans="2:9" x14ac:dyDescent="0.3">
      <c r="B24" s="197" t="s">
        <v>244</v>
      </c>
      <c r="C24" s="191" t="s">
        <v>1450</v>
      </c>
      <c r="D24" s="168">
        <v>3093</v>
      </c>
      <c r="E24" s="168">
        <v>13</v>
      </c>
      <c r="F24" s="168">
        <v>13</v>
      </c>
      <c r="G24" s="168">
        <v>3093</v>
      </c>
      <c r="H24" s="168">
        <v>-3</v>
      </c>
      <c r="I24" s="168"/>
    </row>
    <row r="25" spans="2:9" x14ac:dyDescent="0.3">
      <c r="B25" s="197" t="s">
        <v>245</v>
      </c>
      <c r="C25" s="191" t="s">
        <v>1451</v>
      </c>
      <c r="D25" s="168">
        <v>11987</v>
      </c>
      <c r="E25" s="168">
        <v>16</v>
      </c>
      <c r="F25" s="168">
        <v>16</v>
      </c>
      <c r="G25" s="168">
        <v>11987</v>
      </c>
      <c r="H25" s="168">
        <v>-51</v>
      </c>
      <c r="I25" s="168"/>
    </row>
    <row r="26" spans="2:9" x14ac:dyDescent="0.3">
      <c r="B26" s="197" t="s">
        <v>246</v>
      </c>
      <c r="C26" s="191" t="s">
        <v>1452</v>
      </c>
      <c r="D26" s="168">
        <v>18037</v>
      </c>
      <c r="E26" s="168">
        <v>95</v>
      </c>
      <c r="F26" s="168">
        <v>95</v>
      </c>
      <c r="G26" s="168">
        <v>18037</v>
      </c>
      <c r="H26" s="168">
        <v>-51</v>
      </c>
      <c r="I26" s="168"/>
    </row>
    <row r="27" spans="2:9" x14ac:dyDescent="0.3">
      <c r="B27" s="197" t="s">
        <v>247</v>
      </c>
      <c r="C27" s="191" t="s">
        <v>1453</v>
      </c>
      <c r="D27" s="168">
        <v>6544</v>
      </c>
      <c r="E27" s="168">
        <v>133</v>
      </c>
      <c r="F27" s="168">
        <v>133</v>
      </c>
      <c r="G27" s="168">
        <v>6544</v>
      </c>
      <c r="H27" s="168">
        <v>-216</v>
      </c>
      <c r="I27" s="168"/>
    </row>
    <row r="28" spans="2:9" x14ac:dyDescent="0.3">
      <c r="B28" s="198" t="s">
        <v>248</v>
      </c>
      <c r="C28" s="195" t="s">
        <v>740</v>
      </c>
      <c r="D28" s="199">
        <v>1941999</v>
      </c>
      <c r="E28" s="199">
        <v>64334</v>
      </c>
      <c r="F28" s="199">
        <v>64334</v>
      </c>
      <c r="G28" s="199">
        <v>1941999</v>
      </c>
      <c r="H28" s="199">
        <v>-28719</v>
      </c>
      <c r="I28" s="199"/>
    </row>
  </sheetData>
  <mergeCells count="8">
    <mergeCell ref="E3:F3"/>
    <mergeCell ref="D5:G5"/>
    <mergeCell ref="H5:H8"/>
    <mergeCell ref="I5:I8"/>
    <mergeCell ref="E6:F6"/>
    <mergeCell ref="E7:E8"/>
    <mergeCell ref="F7:F8"/>
    <mergeCell ref="G7:G8"/>
  </mergeCells>
  <hyperlinks>
    <hyperlink ref="B2" location="Summary!B33" display="Template EU CQ5: Credit quality of loans and advances to non-financial corporations by industry" xr:uid="{F9870D78-0472-49C4-A8EE-A98A6700F7D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AE4A9-B2ED-42F5-B0A9-83B663214207}">
  <sheetPr>
    <tabColor rgb="FF575783"/>
  </sheetPr>
  <dimension ref="B2:F14"/>
  <sheetViews>
    <sheetView workbookViewId="0">
      <selection activeCell="B2" sqref="B2"/>
    </sheetView>
  </sheetViews>
  <sheetFormatPr defaultRowHeight="14.4" x14ac:dyDescent="0.3"/>
  <cols>
    <col min="1" max="1" width="4.5546875" style="96" customWidth="1"/>
    <col min="2" max="2" width="4.6640625" style="96" customWidth="1"/>
    <col min="3" max="4" width="26.44140625" style="96" customWidth="1"/>
    <col min="5" max="6" width="27" style="96" customWidth="1"/>
    <col min="7" max="16384" width="8.88671875" style="96"/>
  </cols>
  <sheetData>
    <row r="2" spans="2:6" ht="21" x14ac:dyDescent="0.3">
      <c r="B2" s="65" t="s">
        <v>1456</v>
      </c>
    </row>
    <row r="3" spans="2:6" ht="15.6" x14ac:dyDescent="0.3">
      <c r="B3" s="747"/>
      <c r="C3" s="747"/>
      <c r="D3" s="57"/>
      <c r="E3" s="57"/>
      <c r="F3" s="57"/>
    </row>
    <row r="4" spans="2:6" ht="15.6" x14ac:dyDescent="0.3">
      <c r="B4" s="751"/>
      <c r="C4" s="751"/>
      <c r="D4" s="100"/>
      <c r="E4" s="113" t="s">
        <v>23</v>
      </c>
      <c r="F4" s="113" t="s">
        <v>25</v>
      </c>
    </row>
    <row r="5" spans="2:6" ht="15.6" x14ac:dyDescent="0.3">
      <c r="B5" s="751"/>
      <c r="C5" s="751"/>
      <c r="D5" s="100"/>
      <c r="E5" s="723" t="s">
        <v>1464</v>
      </c>
      <c r="F5" s="723"/>
    </row>
    <row r="6" spans="2:6" ht="15.6" x14ac:dyDescent="0.3">
      <c r="B6" s="751"/>
      <c r="C6" s="751"/>
      <c r="D6" s="104" t="s">
        <v>2086</v>
      </c>
      <c r="E6" s="68" t="s">
        <v>1465</v>
      </c>
      <c r="F6" s="68" t="s">
        <v>1466</v>
      </c>
    </row>
    <row r="7" spans="2:6" x14ac:dyDescent="0.3">
      <c r="B7" s="190" t="s">
        <v>12</v>
      </c>
      <c r="C7" s="754" t="s">
        <v>1457</v>
      </c>
      <c r="D7" s="754"/>
      <c r="E7" s="191">
        <v>0</v>
      </c>
      <c r="F7" s="192"/>
    </row>
    <row r="8" spans="2:6" x14ac:dyDescent="0.3">
      <c r="B8" s="190" t="s">
        <v>230</v>
      </c>
      <c r="C8" s="754" t="s">
        <v>1458</v>
      </c>
      <c r="D8" s="754"/>
      <c r="E8" s="191">
        <v>606</v>
      </c>
      <c r="F8" s="192"/>
    </row>
    <row r="9" spans="2:6" x14ac:dyDescent="0.3">
      <c r="B9" s="193" t="s">
        <v>231</v>
      </c>
      <c r="C9" s="752" t="s">
        <v>1459</v>
      </c>
      <c r="D9" s="752"/>
      <c r="E9" s="191">
        <v>0</v>
      </c>
      <c r="F9" s="192"/>
    </row>
    <row r="10" spans="2:6" x14ac:dyDescent="0.3">
      <c r="B10" s="193" t="s">
        <v>232</v>
      </c>
      <c r="C10" s="752" t="s">
        <v>1460</v>
      </c>
      <c r="D10" s="752"/>
      <c r="E10" s="191">
        <v>0</v>
      </c>
      <c r="F10" s="192"/>
    </row>
    <row r="11" spans="2:6" x14ac:dyDescent="0.3">
      <c r="B11" s="193" t="s">
        <v>233</v>
      </c>
      <c r="C11" s="752" t="s">
        <v>1461</v>
      </c>
      <c r="D11" s="752"/>
      <c r="E11" s="191">
        <v>606</v>
      </c>
      <c r="F11" s="192"/>
    </row>
    <row r="12" spans="2:6" x14ac:dyDescent="0.3">
      <c r="B12" s="193" t="s">
        <v>234</v>
      </c>
      <c r="C12" s="752" t="s">
        <v>1462</v>
      </c>
      <c r="D12" s="752"/>
      <c r="E12" s="191">
        <v>0</v>
      </c>
      <c r="F12" s="192"/>
    </row>
    <row r="13" spans="2:6" x14ac:dyDescent="0.3">
      <c r="B13" s="193" t="s">
        <v>235</v>
      </c>
      <c r="C13" s="752" t="s">
        <v>1463</v>
      </c>
      <c r="D13" s="752"/>
      <c r="E13" s="191">
        <v>0</v>
      </c>
      <c r="F13" s="192"/>
    </row>
    <row r="14" spans="2:6" x14ac:dyDescent="0.3">
      <c r="B14" s="194" t="s">
        <v>236</v>
      </c>
      <c r="C14" s="753" t="s">
        <v>740</v>
      </c>
      <c r="D14" s="753"/>
      <c r="E14" s="196">
        <v>606</v>
      </c>
      <c r="F14" s="192"/>
    </row>
  </sheetData>
  <mergeCells count="13">
    <mergeCell ref="C13:D13"/>
    <mergeCell ref="C14:D14"/>
    <mergeCell ref="C7:D7"/>
    <mergeCell ref="C8:D8"/>
    <mergeCell ref="C9:D9"/>
    <mergeCell ref="C10:D10"/>
    <mergeCell ref="C11:D11"/>
    <mergeCell ref="C12:D12"/>
    <mergeCell ref="B6:C6"/>
    <mergeCell ref="B3:C3"/>
    <mergeCell ref="B4:C4"/>
    <mergeCell ref="B5:C5"/>
    <mergeCell ref="E5:F5"/>
  </mergeCells>
  <hyperlinks>
    <hyperlink ref="B2" location="Summary!B34" display="Template EU CQ7: Collateral obtained by taking possession and execution processes " xr:uid="{66135E76-FFCE-4B6F-97FA-FD538BBA4DB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86016-67E2-472D-B779-5FC08AA93DB0}">
  <sheetPr>
    <tabColor rgb="FF575783"/>
  </sheetPr>
  <dimension ref="B2:J13"/>
  <sheetViews>
    <sheetView workbookViewId="0">
      <selection activeCell="C7" sqref="C7"/>
    </sheetView>
  </sheetViews>
  <sheetFormatPr defaultColWidth="9.33203125" defaultRowHeight="14.4" x14ac:dyDescent="0.3"/>
  <cols>
    <col min="1" max="1" width="4.109375" style="22" customWidth="1"/>
    <col min="2" max="2" width="6.33203125" style="22" customWidth="1"/>
    <col min="3" max="3" width="55" style="22" customWidth="1"/>
    <col min="4" max="4" width="19.33203125" style="22" customWidth="1"/>
    <col min="5" max="5" width="27" style="22" customWidth="1"/>
    <col min="6" max="6" width="23.6640625" style="22" customWidth="1"/>
    <col min="7" max="7" width="21.33203125" style="22" customWidth="1"/>
    <col min="8" max="8" width="28.33203125" style="22" customWidth="1"/>
    <col min="9" max="16384" width="9.33203125" style="22"/>
  </cols>
  <sheetData>
    <row r="2" spans="2:10" ht="21" x14ac:dyDescent="0.4">
      <c r="B2" s="117" t="s">
        <v>1467</v>
      </c>
      <c r="C2" s="114"/>
      <c r="D2" s="114"/>
      <c r="E2" s="114"/>
      <c r="F2" s="114"/>
      <c r="G2" s="114"/>
      <c r="H2" s="114"/>
      <c r="I2" s="114"/>
      <c r="J2" s="40"/>
    </row>
    <row r="4" spans="2:10" ht="35.4" customHeight="1" x14ac:dyDescent="0.3">
      <c r="B4" s="42"/>
      <c r="C4" s="115"/>
      <c r="D4" s="755" t="s">
        <v>1471</v>
      </c>
      <c r="E4" s="755" t="s">
        <v>1472</v>
      </c>
      <c r="F4" s="121"/>
      <c r="G4" s="121"/>
      <c r="H4" s="121"/>
      <c r="I4" s="40"/>
      <c r="J4" s="40"/>
    </row>
    <row r="5" spans="2:10" ht="45" customHeight="1" x14ac:dyDescent="0.3">
      <c r="B5" s="42"/>
      <c r="C5" s="115"/>
      <c r="D5" s="755"/>
      <c r="E5" s="755"/>
      <c r="F5" s="116" t="s">
        <v>1473</v>
      </c>
      <c r="G5" s="695" t="s">
        <v>1474</v>
      </c>
      <c r="H5" s="121"/>
      <c r="I5" s="40"/>
      <c r="J5" s="40"/>
    </row>
    <row r="6" spans="2:10" ht="30" customHeight="1" x14ac:dyDescent="0.3">
      <c r="B6" s="42"/>
      <c r="C6" s="115" t="s">
        <v>2086</v>
      </c>
      <c r="D6" s="755"/>
      <c r="E6" s="121"/>
      <c r="F6" s="121"/>
      <c r="G6" s="121"/>
      <c r="H6" s="695" t="s">
        <v>1475</v>
      </c>
      <c r="I6" s="40"/>
      <c r="J6" s="40"/>
    </row>
    <row r="7" spans="2:10" ht="16.8" x14ac:dyDescent="0.3">
      <c r="B7" s="42"/>
      <c r="C7" s="115"/>
      <c r="D7" s="116" t="s">
        <v>23</v>
      </c>
      <c r="E7" s="116" t="s">
        <v>25</v>
      </c>
      <c r="F7" s="116" t="s">
        <v>26</v>
      </c>
      <c r="G7" s="116" t="s">
        <v>27</v>
      </c>
      <c r="H7" s="116" t="s">
        <v>28</v>
      </c>
      <c r="I7" s="40"/>
      <c r="J7" s="40"/>
    </row>
    <row r="8" spans="2:10" x14ac:dyDescent="0.3">
      <c r="B8" s="183">
        <v>1</v>
      </c>
      <c r="C8" s="184" t="s">
        <v>1364</v>
      </c>
      <c r="D8" s="185">
        <v>1187623</v>
      </c>
      <c r="E8" s="185">
        <v>2853070</v>
      </c>
      <c r="F8" s="185">
        <v>2713302</v>
      </c>
      <c r="G8" s="185">
        <v>139768</v>
      </c>
      <c r="H8" s="183"/>
      <c r="I8" s="40"/>
      <c r="J8" s="40"/>
    </row>
    <row r="9" spans="2:10" x14ac:dyDescent="0.3">
      <c r="B9" s="183">
        <v>2</v>
      </c>
      <c r="C9" s="184" t="s">
        <v>1468</v>
      </c>
      <c r="D9" s="185">
        <v>1608134</v>
      </c>
      <c r="E9" s="185">
        <v>0</v>
      </c>
      <c r="F9" s="185">
        <v>0</v>
      </c>
      <c r="G9" s="185">
        <v>0</v>
      </c>
      <c r="H9" s="186" t="s">
        <v>279</v>
      </c>
      <c r="I9" s="40"/>
      <c r="J9" s="40"/>
    </row>
    <row r="10" spans="2:10" x14ac:dyDescent="0.3">
      <c r="B10" s="183">
        <v>3</v>
      </c>
      <c r="C10" s="184" t="s">
        <v>740</v>
      </c>
      <c r="D10" s="185">
        <v>2795757</v>
      </c>
      <c r="E10" s="185">
        <v>2853070</v>
      </c>
      <c r="F10" s="185">
        <v>2713302</v>
      </c>
      <c r="G10" s="187">
        <v>139768</v>
      </c>
      <c r="H10" s="183"/>
      <c r="I10" s="40"/>
      <c r="J10" s="40"/>
    </row>
    <row r="11" spans="2:10" x14ac:dyDescent="0.3">
      <c r="B11" s="183">
        <v>4</v>
      </c>
      <c r="C11" s="153" t="s">
        <v>1469</v>
      </c>
      <c r="D11" s="188">
        <v>23054</v>
      </c>
      <c r="E11" s="188">
        <v>73794</v>
      </c>
      <c r="F11" s="188">
        <v>64856</v>
      </c>
      <c r="G11" s="188">
        <v>8938</v>
      </c>
      <c r="H11" s="183" t="s">
        <v>279</v>
      </c>
      <c r="I11" s="40"/>
      <c r="J11" s="40"/>
    </row>
    <row r="12" spans="2:10" x14ac:dyDescent="0.3">
      <c r="B12" s="148" t="s">
        <v>280</v>
      </c>
      <c r="C12" s="153" t="s">
        <v>1470</v>
      </c>
      <c r="D12" s="188">
        <v>23054</v>
      </c>
      <c r="E12" s="188">
        <v>73794</v>
      </c>
      <c r="F12" s="189"/>
      <c r="G12" s="189"/>
      <c r="H12" s="186"/>
      <c r="I12" s="40"/>
      <c r="J12" s="40"/>
    </row>
    <row r="13" spans="2:10" x14ac:dyDescent="0.3">
      <c r="C13" s="66"/>
    </row>
  </sheetData>
  <mergeCells count="2">
    <mergeCell ref="D4:D6"/>
    <mergeCell ref="E4:E5"/>
  </mergeCells>
  <hyperlinks>
    <hyperlink ref="B2" location="Summary!B36" display="Template EU CR3 –  CRM techniques overview:  Disclosure of the use of credit risk mitigation techniques" xr:uid="{97C2EC07-3CBD-47B7-9AF1-2BA734D91193}"/>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55ECB-3B15-4DD2-AB4E-6B12E2C6A1C4}">
  <sheetPr>
    <tabColor rgb="FF575783"/>
  </sheetPr>
  <dimension ref="B2:I32"/>
  <sheetViews>
    <sheetView workbookViewId="0">
      <selection activeCell="C4" sqref="C4:C6"/>
    </sheetView>
  </sheetViews>
  <sheetFormatPr defaultRowHeight="14.4" x14ac:dyDescent="0.3"/>
  <cols>
    <col min="1" max="1" width="8.88671875" style="96"/>
    <col min="2" max="2" width="6.6640625" style="118" customWidth="1"/>
    <col min="3" max="3" width="69.33203125" style="96" customWidth="1"/>
    <col min="4" max="4" width="21.21875" style="96" customWidth="1"/>
    <col min="5" max="5" width="23" style="96" customWidth="1"/>
    <col min="6" max="9" width="24.6640625" style="96" customWidth="1"/>
    <col min="10" max="16384" width="8.88671875" style="96"/>
  </cols>
  <sheetData>
    <row r="2" spans="2:9" ht="21" x14ac:dyDescent="0.4">
      <c r="B2" s="23" t="s">
        <v>1491</v>
      </c>
    </row>
    <row r="4" spans="2:9" x14ac:dyDescent="0.3">
      <c r="B4" s="18"/>
      <c r="C4" s="756" t="s">
        <v>2099</v>
      </c>
      <c r="D4" s="757" t="s">
        <v>1514</v>
      </c>
      <c r="E4" s="757"/>
      <c r="F4" s="757" t="s">
        <v>1515</v>
      </c>
      <c r="G4" s="757"/>
      <c r="H4" s="757" t="s">
        <v>1516</v>
      </c>
      <c r="I4" s="757"/>
    </row>
    <row r="5" spans="2:9" ht="28.8" x14ac:dyDescent="0.3">
      <c r="B5" s="59"/>
      <c r="C5" s="756"/>
      <c r="D5" s="119" t="s">
        <v>1426</v>
      </c>
      <c r="E5" s="119" t="s">
        <v>1373</v>
      </c>
      <c r="F5" s="119" t="s">
        <v>1426</v>
      </c>
      <c r="G5" s="119" t="s">
        <v>1373</v>
      </c>
      <c r="H5" s="119" t="s">
        <v>1517</v>
      </c>
      <c r="I5" s="119" t="s">
        <v>1518</v>
      </c>
    </row>
    <row r="6" spans="2:9" x14ac:dyDescent="0.3">
      <c r="B6" s="59"/>
      <c r="C6" s="756"/>
      <c r="D6" s="120" t="s">
        <v>23</v>
      </c>
      <c r="E6" s="120" t="s">
        <v>25</v>
      </c>
      <c r="F6" s="120" t="s">
        <v>26</v>
      </c>
      <c r="G6" s="120" t="s">
        <v>27</v>
      </c>
      <c r="H6" s="120" t="s">
        <v>28</v>
      </c>
      <c r="I6" s="120" t="s">
        <v>29</v>
      </c>
    </row>
    <row r="7" spans="2:9" x14ac:dyDescent="0.3">
      <c r="B7" s="166">
        <v>1</v>
      </c>
      <c r="C7" s="173" t="s">
        <v>1492</v>
      </c>
      <c r="D7" s="174">
        <v>1726893</v>
      </c>
      <c r="E7" s="174">
        <v>0</v>
      </c>
      <c r="F7" s="174">
        <v>1733142</v>
      </c>
      <c r="G7" s="174">
        <v>757</v>
      </c>
      <c r="H7" s="174">
        <v>2376.1</v>
      </c>
      <c r="I7" s="175">
        <v>1.37037970493091E-3</v>
      </c>
    </row>
    <row r="8" spans="2:9" x14ac:dyDescent="0.3">
      <c r="B8" s="166">
        <v>2</v>
      </c>
      <c r="C8" s="176" t="s">
        <v>1493</v>
      </c>
      <c r="D8" s="174">
        <v>50898</v>
      </c>
      <c r="E8" s="174">
        <v>13376</v>
      </c>
      <c r="F8" s="174">
        <v>62197</v>
      </c>
      <c r="G8" s="174">
        <v>5391</v>
      </c>
      <c r="H8" s="174">
        <v>435.5</v>
      </c>
      <c r="I8" s="175">
        <v>6.443451500266319E-3</v>
      </c>
    </row>
    <row r="9" spans="2:9" x14ac:dyDescent="0.3">
      <c r="B9" s="166" t="s">
        <v>281</v>
      </c>
      <c r="C9" s="176" t="s">
        <v>1494</v>
      </c>
      <c r="D9" s="174">
        <v>50511</v>
      </c>
      <c r="E9" s="174">
        <v>12167</v>
      </c>
      <c r="F9" s="174">
        <v>61810</v>
      </c>
      <c r="G9" s="174">
        <v>4907</v>
      </c>
      <c r="H9" s="174">
        <v>0</v>
      </c>
      <c r="I9" s="175">
        <v>0</v>
      </c>
    </row>
    <row r="10" spans="2:9" x14ac:dyDescent="0.3">
      <c r="B10" s="166" t="s">
        <v>282</v>
      </c>
      <c r="C10" s="176" t="s">
        <v>1495</v>
      </c>
      <c r="D10" s="174">
        <v>387</v>
      </c>
      <c r="E10" s="174">
        <v>1209</v>
      </c>
      <c r="F10" s="174">
        <v>387</v>
      </c>
      <c r="G10" s="174">
        <v>484</v>
      </c>
      <c r="H10" s="174">
        <v>435.5</v>
      </c>
      <c r="I10" s="175">
        <v>0.5</v>
      </c>
    </row>
    <row r="11" spans="2:9" x14ac:dyDescent="0.3">
      <c r="B11" s="166">
        <v>3</v>
      </c>
      <c r="C11" s="176" t="s">
        <v>1496</v>
      </c>
      <c r="D11" s="174">
        <v>767</v>
      </c>
      <c r="E11" s="174">
        <v>0</v>
      </c>
      <c r="F11" s="174">
        <v>767</v>
      </c>
      <c r="G11" s="174">
        <v>0</v>
      </c>
      <c r="H11" s="174">
        <v>0</v>
      </c>
      <c r="I11" s="175">
        <v>0</v>
      </c>
    </row>
    <row r="12" spans="2:9" x14ac:dyDescent="0.3">
      <c r="B12" s="166" t="s">
        <v>91</v>
      </c>
      <c r="C12" s="176" t="s">
        <v>1497</v>
      </c>
      <c r="D12" s="174">
        <v>159081</v>
      </c>
      <c r="E12" s="174">
        <v>0</v>
      </c>
      <c r="F12" s="174">
        <v>159081</v>
      </c>
      <c r="G12" s="174">
        <v>0</v>
      </c>
      <c r="H12" s="174">
        <v>0</v>
      </c>
      <c r="I12" s="175">
        <v>0</v>
      </c>
    </row>
    <row r="13" spans="2:9" x14ac:dyDescent="0.3">
      <c r="B13" s="166">
        <v>4</v>
      </c>
      <c r="C13" s="176" t="s">
        <v>1247</v>
      </c>
      <c r="D13" s="174">
        <v>45829</v>
      </c>
      <c r="E13" s="174">
        <v>2261</v>
      </c>
      <c r="F13" s="174">
        <v>29010</v>
      </c>
      <c r="G13" s="174">
        <v>410</v>
      </c>
      <c r="H13" s="174">
        <v>6954.8</v>
      </c>
      <c r="I13" s="175">
        <v>0.23639700883752549</v>
      </c>
    </row>
    <row r="14" spans="2:9" x14ac:dyDescent="0.3">
      <c r="B14" s="166">
        <v>5</v>
      </c>
      <c r="C14" s="176" t="s">
        <v>1244</v>
      </c>
      <c r="D14" s="174"/>
      <c r="E14" s="174"/>
      <c r="F14" s="174"/>
      <c r="G14" s="174"/>
      <c r="H14" s="174"/>
      <c r="I14" s="175"/>
    </row>
    <row r="15" spans="2:9" x14ac:dyDescent="0.3">
      <c r="B15" s="166">
        <v>6</v>
      </c>
      <c r="C15" s="176" t="s">
        <v>1250</v>
      </c>
      <c r="D15" s="174">
        <v>300386</v>
      </c>
      <c r="E15" s="174">
        <v>169117</v>
      </c>
      <c r="F15" s="174">
        <v>258303</v>
      </c>
      <c r="G15" s="174">
        <v>13939.6</v>
      </c>
      <c r="H15" s="174">
        <v>218262.3</v>
      </c>
      <c r="I15" s="175">
        <v>0.80171986309269749</v>
      </c>
    </row>
    <row r="16" spans="2:9" x14ac:dyDescent="0.3">
      <c r="B16" s="166">
        <v>6.1</v>
      </c>
      <c r="C16" s="176" t="s">
        <v>1498</v>
      </c>
      <c r="D16" s="174"/>
      <c r="E16" s="174"/>
      <c r="F16" s="174"/>
      <c r="G16" s="174"/>
      <c r="H16" s="174"/>
      <c r="I16" s="175"/>
    </row>
    <row r="17" spans="2:9" x14ac:dyDescent="0.3">
      <c r="B17" s="166">
        <v>7</v>
      </c>
      <c r="C17" s="173" t="s">
        <v>1499</v>
      </c>
      <c r="D17" s="174">
        <v>44992</v>
      </c>
      <c r="E17" s="174">
        <v>0</v>
      </c>
      <c r="F17" s="174">
        <v>44992</v>
      </c>
      <c r="G17" s="174">
        <v>0</v>
      </c>
      <c r="H17" s="174">
        <v>111146.5</v>
      </c>
      <c r="I17" s="175">
        <v>2.4703613975817924</v>
      </c>
    </row>
    <row r="18" spans="2:9" x14ac:dyDescent="0.3">
      <c r="B18" s="166" t="s">
        <v>283</v>
      </c>
      <c r="C18" s="173" t="s">
        <v>1500</v>
      </c>
      <c r="D18" s="174"/>
      <c r="E18" s="174"/>
      <c r="F18" s="174"/>
      <c r="G18" s="174"/>
      <c r="H18" s="174"/>
      <c r="I18" s="175"/>
    </row>
    <row r="19" spans="2:9" x14ac:dyDescent="0.3">
      <c r="B19" s="166" t="s">
        <v>284</v>
      </c>
      <c r="C19" s="173" t="s">
        <v>1501</v>
      </c>
      <c r="D19" s="174">
        <v>44992</v>
      </c>
      <c r="E19" s="174">
        <v>0</v>
      </c>
      <c r="F19" s="174">
        <v>44992</v>
      </c>
      <c r="G19" s="174">
        <v>0</v>
      </c>
      <c r="H19" s="174">
        <v>111146.5</v>
      </c>
      <c r="I19" s="175">
        <v>2.4703613975817924</v>
      </c>
    </row>
    <row r="20" spans="2:9" x14ac:dyDescent="0.3">
      <c r="B20" s="166">
        <v>8</v>
      </c>
      <c r="C20" s="176" t="s">
        <v>1502</v>
      </c>
      <c r="D20" s="174">
        <v>519453</v>
      </c>
      <c r="E20" s="174">
        <v>93990</v>
      </c>
      <c r="F20" s="174">
        <v>516748</v>
      </c>
      <c r="G20" s="174">
        <v>26339</v>
      </c>
      <c r="H20" s="174">
        <v>389186.3</v>
      </c>
      <c r="I20" s="175">
        <v>0.71661870013460083</v>
      </c>
    </row>
    <row r="21" spans="2:9" x14ac:dyDescent="0.3">
      <c r="B21" s="166">
        <v>9</v>
      </c>
      <c r="C21" s="176" t="s">
        <v>1503</v>
      </c>
      <c r="D21" s="174">
        <v>2473317</v>
      </c>
      <c r="E21" s="174">
        <v>302211</v>
      </c>
      <c r="F21" s="174">
        <v>2460376</v>
      </c>
      <c r="G21" s="174">
        <v>115117</v>
      </c>
      <c r="H21" s="174">
        <v>1435435.5</v>
      </c>
      <c r="I21" s="175">
        <v>0.55734397259087876</v>
      </c>
    </row>
    <row r="22" spans="2:9" x14ac:dyDescent="0.3">
      <c r="B22" s="166">
        <v>9.1</v>
      </c>
      <c r="C22" s="176" t="s">
        <v>1504</v>
      </c>
      <c r="D22" s="174">
        <v>1009140</v>
      </c>
      <c r="E22" s="174">
        <v>16252</v>
      </c>
      <c r="F22" s="174">
        <v>1009117</v>
      </c>
      <c r="G22" s="174">
        <v>6432</v>
      </c>
      <c r="H22" s="174">
        <v>297481.5</v>
      </c>
      <c r="I22" s="175">
        <v>0.29292678147484758</v>
      </c>
    </row>
    <row r="23" spans="2:9" x14ac:dyDescent="0.3">
      <c r="B23" s="166">
        <v>9.1999999999999993</v>
      </c>
      <c r="C23" s="176" t="s">
        <v>1505</v>
      </c>
      <c r="D23" s="174">
        <v>32115</v>
      </c>
      <c r="E23" s="174">
        <v>0</v>
      </c>
      <c r="F23" s="174">
        <v>32099</v>
      </c>
      <c r="G23" s="174">
        <v>0</v>
      </c>
      <c r="H23" s="174">
        <v>12034.8</v>
      </c>
      <c r="I23" s="175">
        <v>0.37492756783700426</v>
      </c>
    </row>
    <row r="24" spans="2:9" x14ac:dyDescent="0.3">
      <c r="B24" s="166">
        <v>9.3000000000000007</v>
      </c>
      <c r="C24" s="176" t="s">
        <v>1506</v>
      </c>
      <c r="D24" s="174">
        <v>893628</v>
      </c>
      <c r="E24" s="174">
        <v>174978</v>
      </c>
      <c r="F24" s="174">
        <v>885812</v>
      </c>
      <c r="G24" s="174">
        <v>64572</v>
      </c>
      <c r="H24" s="174">
        <v>599273.69999999995</v>
      </c>
      <c r="I24" s="175">
        <v>0.630559542248186</v>
      </c>
    </row>
    <row r="25" spans="2:9" x14ac:dyDescent="0.3">
      <c r="B25" s="166">
        <v>9.4</v>
      </c>
      <c r="C25" s="176" t="s">
        <v>1507</v>
      </c>
      <c r="D25" s="174">
        <v>420829</v>
      </c>
      <c r="E25" s="174">
        <v>6311</v>
      </c>
      <c r="F25" s="174">
        <v>420830</v>
      </c>
      <c r="G25" s="174">
        <v>2524</v>
      </c>
      <c r="H25" s="174">
        <v>295485</v>
      </c>
      <c r="I25" s="175">
        <v>0.69796198925721742</v>
      </c>
    </row>
    <row r="26" spans="2:9" x14ac:dyDescent="0.3">
      <c r="B26" s="166">
        <v>9.5</v>
      </c>
      <c r="C26" s="176" t="s">
        <v>1508</v>
      </c>
      <c r="D26" s="174">
        <v>117605</v>
      </c>
      <c r="E26" s="174">
        <v>104670</v>
      </c>
      <c r="F26" s="174">
        <v>112518</v>
      </c>
      <c r="G26" s="174">
        <v>41589</v>
      </c>
      <c r="H26" s="174">
        <v>231160.5</v>
      </c>
      <c r="I26" s="175">
        <v>1.5</v>
      </c>
    </row>
    <row r="27" spans="2:9" x14ac:dyDescent="0.3">
      <c r="B27" s="166">
        <v>10</v>
      </c>
      <c r="C27" s="176" t="s">
        <v>1251</v>
      </c>
      <c r="D27" s="174">
        <v>74719</v>
      </c>
      <c r="E27" s="174">
        <v>8576</v>
      </c>
      <c r="F27" s="174">
        <v>72620</v>
      </c>
      <c r="G27" s="174">
        <v>2488</v>
      </c>
      <c r="H27" s="174">
        <v>87482</v>
      </c>
      <c r="I27" s="175">
        <v>1.1647494274910795</v>
      </c>
    </row>
    <row r="28" spans="2:9" x14ac:dyDescent="0.3">
      <c r="B28" s="166" t="s">
        <v>285</v>
      </c>
      <c r="C28" s="176" t="s">
        <v>1509</v>
      </c>
      <c r="D28" s="174"/>
      <c r="E28" s="174"/>
      <c r="F28" s="174"/>
      <c r="G28" s="174"/>
      <c r="H28" s="174"/>
      <c r="I28" s="175"/>
    </row>
    <row r="29" spans="2:9" x14ac:dyDescent="0.3">
      <c r="B29" s="166" t="s">
        <v>286</v>
      </c>
      <c r="C29" s="176" t="s">
        <v>1510</v>
      </c>
      <c r="D29" s="174">
        <v>2132</v>
      </c>
      <c r="E29" s="174">
        <v>0</v>
      </c>
      <c r="F29" s="174">
        <v>2132</v>
      </c>
      <c r="G29" s="174">
        <v>0</v>
      </c>
      <c r="H29" s="174">
        <v>26650</v>
      </c>
      <c r="I29" s="175">
        <v>12.5</v>
      </c>
    </row>
    <row r="30" spans="2:9" x14ac:dyDescent="0.3">
      <c r="B30" s="166" t="s">
        <v>287</v>
      </c>
      <c r="C30" s="176" t="s">
        <v>1511</v>
      </c>
      <c r="D30" s="174">
        <v>151307</v>
      </c>
      <c r="E30" s="174">
        <v>0</v>
      </c>
      <c r="F30" s="174">
        <v>159925</v>
      </c>
      <c r="G30" s="174">
        <v>10625</v>
      </c>
      <c r="H30" s="174">
        <v>72088.100000000006</v>
      </c>
      <c r="I30" s="175">
        <v>0.42268015244796253</v>
      </c>
    </row>
    <row r="31" spans="2:9" x14ac:dyDescent="0.3">
      <c r="B31" s="177">
        <v>11</v>
      </c>
      <c r="C31" s="178" t="s">
        <v>1512</v>
      </c>
      <c r="D31" s="179"/>
      <c r="E31" s="179"/>
      <c r="F31" s="179"/>
      <c r="G31" s="179"/>
      <c r="H31" s="179"/>
      <c r="I31" s="180"/>
    </row>
    <row r="32" spans="2:9" x14ac:dyDescent="0.3">
      <c r="B32" s="170">
        <v>12</v>
      </c>
      <c r="C32" s="181" t="s">
        <v>1513</v>
      </c>
      <c r="D32" s="165">
        <v>5549774</v>
      </c>
      <c r="E32" s="165">
        <v>589531</v>
      </c>
      <c r="F32" s="165">
        <v>5499293</v>
      </c>
      <c r="G32" s="165">
        <v>175066.6</v>
      </c>
      <c r="H32" s="165">
        <v>2350017.1</v>
      </c>
      <c r="I32" s="182">
        <v>0.41414666423326435</v>
      </c>
    </row>
  </sheetData>
  <mergeCells count="4">
    <mergeCell ref="C4:C6"/>
    <mergeCell ref="D4:E4"/>
    <mergeCell ref="F4:G4"/>
    <mergeCell ref="H4:I4"/>
  </mergeCells>
  <hyperlinks>
    <hyperlink ref="B2" location="Summary!B38" display="EU CR4 forma. Standartizuotas metodas. Kredito rizikos pozicija ir KRM poveikis" xr:uid="{9E90F778-B6C8-4EC5-81D9-F9AB5189554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7A33D-81DF-435D-A715-29E87DA8FD54}">
  <sheetPr>
    <tabColor rgb="FF575783"/>
  </sheetPr>
  <dimension ref="B2:AD38"/>
  <sheetViews>
    <sheetView workbookViewId="0">
      <selection activeCell="C4" sqref="C4:C6"/>
    </sheetView>
  </sheetViews>
  <sheetFormatPr defaultRowHeight="13.8" x14ac:dyDescent="0.3"/>
  <cols>
    <col min="1" max="1" width="5.109375" style="53" customWidth="1"/>
    <col min="2" max="2" width="8.33203125" style="122" customWidth="1"/>
    <col min="3" max="3" width="67.5546875" style="53" customWidth="1"/>
    <col min="4" max="4" width="9.109375" style="53" bestFit="1" customWidth="1"/>
    <col min="5" max="7" width="4.44140625" style="53" customWidth="1"/>
    <col min="8" max="8" width="7.5546875" style="53" bestFit="1" customWidth="1"/>
    <col min="9" max="9" width="6.5546875" style="53" bestFit="1" customWidth="1"/>
    <col min="10" max="10" width="4.5546875" style="53" bestFit="1" customWidth="1"/>
    <col min="11" max="11" width="4.44140625" style="53" customWidth="1"/>
    <col min="12" max="13" width="6.5546875" style="53" bestFit="1" customWidth="1"/>
    <col min="14" max="14" width="7.5546875" style="53" bestFit="1" customWidth="1"/>
    <col min="15" max="15" width="4.44140625" style="53" customWidth="1"/>
    <col min="16" max="16" width="7.5546875" style="53" bestFit="1" customWidth="1"/>
    <col min="17" max="17" width="4.44140625" style="53" customWidth="1"/>
    <col min="18" max="18" width="6.5546875" style="53" bestFit="1" customWidth="1"/>
    <col min="19" max="19" width="8.21875" style="53" customWidth="1"/>
    <col min="20" max="22" width="6.33203125" style="53" customWidth="1"/>
    <col min="23" max="23" width="7.5546875" style="53" bestFit="1" customWidth="1"/>
    <col min="24" max="26" width="6.33203125" style="53" customWidth="1"/>
    <col min="27" max="27" width="7" style="53" customWidth="1"/>
    <col min="28" max="28" width="7.44140625" style="53" customWidth="1"/>
    <col min="29" max="29" width="9.109375" style="53" bestFit="1" customWidth="1"/>
    <col min="30" max="30" width="13.6640625" style="53" customWidth="1"/>
    <col min="31" max="16384" width="8.88671875" style="53"/>
  </cols>
  <sheetData>
    <row r="2" spans="2:30" ht="21" x14ac:dyDescent="0.4">
      <c r="B2" s="23" t="s">
        <v>1519</v>
      </c>
    </row>
    <row r="4" spans="2:30" x14ac:dyDescent="0.3">
      <c r="B4" s="68"/>
      <c r="C4" s="758" t="s">
        <v>2099</v>
      </c>
      <c r="D4" s="758" t="s">
        <v>1486</v>
      </c>
      <c r="E4" s="758"/>
      <c r="F4" s="758"/>
      <c r="G4" s="758"/>
      <c r="H4" s="758"/>
      <c r="I4" s="758"/>
      <c r="J4" s="758"/>
      <c r="K4" s="758"/>
      <c r="L4" s="758"/>
      <c r="M4" s="758"/>
      <c r="N4" s="758"/>
      <c r="O4" s="758"/>
      <c r="P4" s="758"/>
      <c r="Q4" s="758"/>
      <c r="R4" s="758"/>
      <c r="S4" s="758"/>
      <c r="T4" s="758"/>
      <c r="U4" s="758"/>
      <c r="V4" s="758"/>
      <c r="W4" s="758"/>
      <c r="X4" s="758"/>
      <c r="Y4" s="758"/>
      <c r="Z4" s="758"/>
      <c r="AA4" s="758"/>
      <c r="AB4" s="758"/>
      <c r="AC4" s="759" t="s">
        <v>740</v>
      </c>
      <c r="AD4" s="759" t="s">
        <v>1520</v>
      </c>
    </row>
    <row r="5" spans="2:30" x14ac:dyDescent="0.3">
      <c r="B5" s="123"/>
      <c r="C5" s="758"/>
      <c r="D5" s="124">
        <v>0</v>
      </c>
      <c r="E5" s="124">
        <v>0.02</v>
      </c>
      <c r="F5" s="124">
        <v>0.04</v>
      </c>
      <c r="G5" s="124">
        <v>0.1</v>
      </c>
      <c r="H5" s="124">
        <v>0.2</v>
      </c>
      <c r="I5" s="124">
        <v>0.3</v>
      </c>
      <c r="J5" s="124">
        <v>0.35</v>
      </c>
      <c r="K5" s="124">
        <v>0.4</v>
      </c>
      <c r="L5" s="124">
        <v>0.45</v>
      </c>
      <c r="M5" s="124">
        <v>0.5</v>
      </c>
      <c r="N5" s="124">
        <v>0.6</v>
      </c>
      <c r="O5" s="124">
        <v>0.7</v>
      </c>
      <c r="P5" s="124">
        <v>0.75</v>
      </c>
      <c r="Q5" s="124">
        <v>0.8</v>
      </c>
      <c r="R5" s="124">
        <v>0.9</v>
      </c>
      <c r="S5" s="124">
        <v>1</v>
      </c>
      <c r="T5" s="124">
        <v>1.05</v>
      </c>
      <c r="U5" s="124">
        <v>1.1000000000000001</v>
      </c>
      <c r="V5" s="124">
        <v>1.3</v>
      </c>
      <c r="W5" s="124">
        <v>1.5</v>
      </c>
      <c r="X5" s="124">
        <v>2.5</v>
      </c>
      <c r="Y5" s="124">
        <v>3.7</v>
      </c>
      <c r="Z5" s="124">
        <v>4</v>
      </c>
      <c r="AA5" s="124">
        <v>12.5</v>
      </c>
      <c r="AB5" s="124" t="s">
        <v>1146</v>
      </c>
      <c r="AC5" s="759"/>
      <c r="AD5" s="759"/>
    </row>
    <row r="6" spans="2:30" x14ac:dyDescent="0.3">
      <c r="B6" s="123"/>
      <c r="C6" s="758"/>
      <c r="D6" s="105" t="s">
        <v>23</v>
      </c>
      <c r="E6" s="105" t="s">
        <v>25</v>
      </c>
      <c r="F6" s="105" t="s">
        <v>26</v>
      </c>
      <c r="G6" s="105" t="s">
        <v>27</v>
      </c>
      <c r="H6" s="105" t="s">
        <v>28</v>
      </c>
      <c r="I6" s="105" t="s">
        <v>29</v>
      </c>
      <c r="J6" s="105" t="s">
        <v>289</v>
      </c>
      <c r="K6" s="105" t="s">
        <v>290</v>
      </c>
      <c r="L6" s="105" t="s">
        <v>251</v>
      </c>
      <c r="M6" s="105" t="s">
        <v>252</v>
      </c>
      <c r="N6" s="105" t="s">
        <v>253</v>
      </c>
      <c r="O6" s="105" t="s">
        <v>254</v>
      </c>
      <c r="P6" s="105" t="s">
        <v>264</v>
      </c>
      <c r="Q6" s="105" t="s">
        <v>265</v>
      </c>
      <c r="R6" s="105" t="s">
        <v>266</v>
      </c>
      <c r="S6" s="105" t="s">
        <v>291</v>
      </c>
      <c r="T6" s="105" t="s">
        <v>292</v>
      </c>
      <c r="U6" s="105" t="s">
        <v>293</v>
      </c>
      <c r="V6" s="105" t="s">
        <v>294</v>
      </c>
      <c r="W6" s="105" t="s">
        <v>295</v>
      </c>
      <c r="X6" s="105" t="s">
        <v>296</v>
      </c>
      <c r="Y6" s="105" t="s">
        <v>297</v>
      </c>
      <c r="Z6" s="105" t="s">
        <v>298</v>
      </c>
      <c r="AA6" s="105" t="s">
        <v>299</v>
      </c>
      <c r="AB6" s="105" t="s">
        <v>300</v>
      </c>
      <c r="AC6" s="105" t="s">
        <v>301</v>
      </c>
      <c r="AD6" s="105" t="s">
        <v>302</v>
      </c>
    </row>
    <row r="7" spans="2:30" x14ac:dyDescent="0.3">
      <c r="B7" s="166">
        <v>1</v>
      </c>
      <c r="C7" s="167" t="s">
        <v>1492</v>
      </c>
      <c r="D7" s="168">
        <v>1728122</v>
      </c>
      <c r="E7" s="168"/>
      <c r="F7" s="168"/>
      <c r="G7" s="168"/>
      <c r="H7" s="168">
        <v>1708</v>
      </c>
      <c r="I7" s="168"/>
      <c r="J7" s="168"/>
      <c r="K7" s="168"/>
      <c r="L7" s="168"/>
      <c r="M7" s="168">
        <v>4069</v>
      </c>
      <c r="N7" s="168"/>
      <c r="O7" s="168"/>
      <c r="P7" s="168"/>
      <c r="Q7" s="168"/>
      <c r="R7" s="168"/>
      <c r="S7" s="168"/>
      <c r="T7" s="168"/>
      <c r="U7" s="168"/>
      <c r="V7" s="168"/>
      <c r="W7" s="168"/>
      <c r="X7" s="168"/>
      <c r="Y7" s="168"/>
      <c r="Z7" s="168"/>
      <c r="AA7" s="168"/>
      <c r="AB7" s="168"/>
      <c r="AC7" s="168">
        <v>1733899</v>
      </c>
      <c r="AD7" s="168">
        <v>0</v>
      </c>
    </row>
    <row r="8" spans="2:30" x14ac:dyDescent="0.3">
      <c r="B8" s="166">
        <v>2</v>
      </c>
      <c r="C8" s="169" t="s">
        <v>1493</v>
      </c>
      <c r="D8" s="168">
        <v>66717</v>
      </c>
      <c r="E8" s="168"/>
      <c r="F8" s="168"/>
      <c r="G8" s="168"/>
      <c r="H8" s="168"/>
      <c r="I8" s="168"/>
      <c r="J8" s="168"/>
      <c r="K8" s="168"/>
      <c r="L8" s="168"/>
      <c r="M8" s="168">
        <v>871</v>
      </c>
      <c r="N8" s="168"/>
      <c r="O8" s="168"/>
      <c r="P8" s="168"/>
      <c r="Q8" s="168"/>
      <c r="R8" s="168"/>
      <c r="S8" s="168"/>
      <c r="T8" s="168"/>
      <c r="U8" s="168"/>
      <c r="V8" s="168"/>
      <c r="W8" s="168"/>
      <c r="X8" s="168"/>
      <c r="Y8" s="168"/>
      <c r="Z8" s="168"/>
      <c r="AA8" s="168"/>
      <c r="AB8" s="168"/>
      <c r="AC8" s="168">
        <v>67588</v>
      </c>
      <c r="AD8" s="168">
        <v>67588</v>
      </c>
    </row>
    <row r="9" spans="2:30" x14ac:dyDescent="0.3">
      <c r="B9" s="166" t="s">
        <v>281</v>
      </c>
      <c r="C9" s="169" t="s">
        <v>1494</v>
      </c>
      <c r="D9" s="168">
        <v>66717</v>
      </c>
      <c r="E9" s="168"/>
      <c r="F9" s="168"/>
      <c r="G9" s="168"/>
      <c r="H9" s="168"/>
      <c r="I9" s="168"/>
      <c r="J9" s="168"/>
      <c r="K9" s="168"/>
      <c r="L9" s="168"/>
      <c r="M9" s="168"/>
      <c r="N9" s="168"/>
      <c r="O9" s="168"/>
      <c r="P9" s="168"/>
      <c r="Q9" s="168"/>
      <c r="R9" s="168"/>
      <c r="S9" s="168"/>
      <c r="T9" s="168"/>
      <c r="U9" s="168"/>
      <c r="V9" s="168"/>
      <c r="W9" s="168"/>
      <c r="X9" s="168"/>
      <c r="Y9" s="168"/>
      <c r="Z9" s="168"/>
      <c r="AA9" s="168"/>
      <c r="AB9" s="168"/>
      <c r="AC9" s="168">
        <v>66717</v>
      </c>
      <c r="AD9" s="168">
        <v>66717</v>
      </c>
    </row>
    <row r="10" spans="2:30" x14ac:dyDescent="0.3">
      <c r="B10" s="166" t="s">
        <v>282</v>
      </c>
      <c r="C10" s="169" t="s">
        <v>1495</v>
      </c>
      <c r="D10" s="168"/>
      <c r="E10" s="168"/>
      <c r="F10" s="168"/>
      <c r="G10" s="168"/>
      <c r="H10" s="168"/>
      <c r="I10" s="168"/>
      <c r="J10" s="168"/>
      <c r="K10" s="168"/>
      <c r="L10" s="168"/>
      <c r="M10" s="168">
        <v>871</v>
      </c>
      <c r="N10" s="168"/>
      <c r="O10" s="168"/>
      <c r="P10" s="168"/>
      <c r="Q10" s="168"/>
      <c r="R10" s="168"/>
      <c r="S10" s="168"/>
      <c r="T10" s="168"/>
      <c r="U10" s="168"/>
      <c r="V10" s="168"/>
      <c r="W10" s="168"/>
      <c r="X10" s="168"/>
      <c r="Y10" s="168"/>
      <c r="Z10" s="168"/>
      <c r="AA10" s="168"/>
      <c r="AB10" s="168"/>
      <c r="AC10" s="168">
        <v>871</v>
      </c>
      <c r="AD10" s="168">
        <v>871</v>
      </c>
    </row>
    <row r="11" spans="2:30" x14ac:dyDescent="0.3">
      <c r="B11" s="166">
        <v>3</v>
      </c>
      <c r="C11" s="169" t="s">
        <v>1496</v>
      </c>
      <c r="D11" s="168">
        <v>767</v>
      </c>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v>767</v>
      </c>
      <c r="AD11" s="168">
        <v>0</v>
      </c>
    </row>
    <row r="12" spans="2:30" x14ac:dyDescent="0.3">
      <c r="B12" s="166" t="s">
        <v>91</v>
      </c>
      <c r="C12" s="169" t="s">
        <v>1497</v>
      </c>
      <c r="D12" s="168">
        <v>159081</v>
      </c>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v>159081</v>
      </c>
      <c r="AD12" s="168">
        <v>0</v>
      </c>
    </row>
    <row r="13" spans="2:30" x14ac:dyDescent="0.3">
      <c r="B13" s="166">
        <v>4</v>
      </c>
      <c r="C13" s="169" t="s">
        <v>1247</v>
      </c>
      <c r="D13" s="168"/>
      <c r="E13" s="168"/>
      <c r="F13" s="168"/>
      <c r="G13" s="168"/>
      <c r="H13" s="168">
        <v>24066</v>
      </c>
      <c r="I13" s="168">
        <v>2840</v>
      </c>
      <c r="J13" s="168"/>
      <c r="K13" s="168"/>
      <c r="L13" s="168"/>
      <c r="M13" s="168">
        <v>2481</v>
      </c>
      <c r="N13" s="168"/>
      <c r="O13" s="168"/>
      <c r="P13" s="168"/>
      <c r="Q13" s="168"/>
      <c r="R13" s="168"/>
      <c r="S13" s="168"/>
      <c r="T13" s="168"/>
      <c r="U13" s="168"/>
      <c r="V13" s="168"/>
      <c r="W13" s="168"/>
      <c r="X13" s="168"/>
      <c r="Y13" s="168"/>
      <c r="Z13" s="168"/>
      <c r="AA13" s="168"/>
      <c r="AB13" s="168"/>
      <c r="AC13" s="168">
        <v>29420</v>
      </c>
      <c r="AD13" s="168">
        <v>1673.4700384494961</v>
      </c>
    </row>
    <row r="14" spans="2:30" x14ac:dyDescent="0.3">
      <c r="B14" s="166">
        <v>5</v>
      </c>
      <c r="C14" s="169" t="s">
        <v>1244</v>
      </c>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row>
    <row r="15" spans="2:30" x14ac:dyDescent="0.3">
      <c r="B15" s="166">
        <v>6</v>
      </c>
      <c r="C15" s="169" t="s">
        <v>1250</v>
      </c>
      <c r="D15" s="168"/>
      <c r="E15" s="168"/>
      <c r="F15" s="168"/>
      <c r="G15" s="168"/>
      <c r="H15" s="168">
        <v>2191</v>
      </c>
      <c r="I15" s="168"/>
      <c r="J15" s="168"/>
      <c r="K15" s="168"/>
      <c r="L15" s="168"/>
      <c r="M15" s="168">
        <v>22885</v>
      </c>
      <c r="N15" s="168"/>
      <c r="O15" s="168"/>
      <c r="P15" s="168">
        <v>52880</v>
      </c>
      <c r="Q15" s="168"/>
      <c r="R15" s="168"/>
      <c r="S15" s="168">
        <v>190136.6</v>
      </c>
      <c r="T15" s="168"/>
      <c r="U15" s="168"/>
      <c r="V15" s="168"/>
      <c r="W15" s="168">
        <v>4150</v>
      </c>
      <c r="X15" s="168"/>
      <c r="Y15" s="168"/>
      <c r="Z15" s="168"/>
      <c r="AA15" s="168"/>
      <c r="AB15" s="168"/>
      <c r="AC15" s="168">
        <v>272242.59999999998</v>
      </c>
      <c r="AD15" s="168">
        <v>163976.56867999947</v>
      </c>
    </row>
    <row r="16" spans="2:30" x14ac:dyDescent="0.3">
      <c r="B16" s="166">
        <v>6.1</v>
      </c>
      <c r="C16" s="169" t="s">
        <v>1498</v>
      </c>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row>
    <row r="17" spans="2:30" x14ac:dyDescent="0.3">
      <c r="B17" s="166">
        <v>7</v>
      </c>
      <c r="C17" s="167" t="s">
        <v>1499</v>
      </c>
      <c r="D17" s="168"/>
      <c r="E17" s="168"/>
      <c r="F17" s="168"/>
      <c r="G17" s="168"/>
      <c r="H17" s="168"/>
      <c r="I17" s="168"/>
      <c r="J17" s="168"/>
      <c r="K17" s="168"/>
      <c r="L17" s="168"/>
      <c r="M17" s="168"/>
      <c r="N17" s="168"/>
      <c r="O17" s="168"/>
      <c r="P17" s="168"/>
      <c r="Q17" s="168"/>
      <c r="R17" s="168"/>
      <c r="S17" s="168">
        <v>889</v>
      </c>
      <c r="T17" s="168"/>
      <c r="U17" s="168"/>
      <c r="V17" s="168"/>
      <c r="W17" s="168"/>
      <c r="X17" s="168">
        <v>44103</v>
      </c>
      <c r="Y17" s="168"/>
      <c r="Z17" s="168"/>
      <c r="AA17" s="168"/>
      <c r="AB17" s="168"/>
      <c r="AC17" s="168">
        <v>44992</v>
      </c>
      <c r="AD17" s="168">
        <v>44734.144977460237</v>
      </c>
    </row>
    <row r="18" spans="2:30" x14ac:dyDescent="0.3">
      <c r="B18" s="166" t="s">
        <v>283</v>
      </c>
      <c r="C18" s="167" t="s">
        <v>1521</v>
      </c>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row>
    <row r="19" spans="2:30" x14ac:dyDescent="0.3">
      <c r="B19" s="166" t="s">
        <v>284</v>
      </c>
      <c r="C19" s="167" t="s">
        <v>1501</v>
      </c>
      <c r="D19" s="168"/>
      <c r="E19" s="168"/>
      <c r="F19" s="168"/>
      <c r="G19" s="168"/>
      <c r="H19" s="168"/>
      <c r="I19" s="168"/>
      <c r="J19" s="168"/>
      <c r="K19" s="168"/>
      <c r="L19" s="168"/>
      <c r="M19" s="168"/>
      <c r="N19" s="168"/>
      <c r="O19" s="168"/>
      <c r="P19" s="168"/>
      <c r="Q19" s="168"/>
      <c r="R19" s="168"/>
      <c r="S19" s="168">
        <v>889</v>
      </c>
      <c r="T19" s="168"/>
      <c r="U19" s="168"/>
      <c r="V19" s="168"/>
      <c r="W19" s="168"/>
      <c r="X19" s="168">
        <v>44103</v>
      </c>
      <c r="Y19" s="168"/>
      <c r="Z19" s="168"/>
      <c r="AA19" s="168"/>
      <c r="AB19" s="168"/>
      <c r="AC19" s="168">
        <v>44992</v>
      </c>
      <c r="AD19" s="168">
        <v>44734.144977460237</v>
      </c>
    </row>
    <row r="20" spans="2:30" x14ac:dyDescent="0.3">
      <c r="B20" s="166">
        <v>8</v>
      </c>
      <c r="C20" s="169" t="s">
        <v>1249</v>
      </c>
      <c r="D20" s="168"/>
      <c r="E20" s="168"/>
      <c r="F20" s="168"/>
      <c r="G20" s="168"/>
      <c r="H20" s="168"/>
      <c r="I20" s="168"/>
      <c r="J20" s="168"/>
      <c r="K20" s="168"/>
      <c r="L20" s="168">
        <v>5059</v>
      </c>
      <c r="M20" s="168"/>
      <c r="N20" s="168"/>
      <c r="O20" s="168"/>
      <c r="P20" s="168">
        <v>537971</v>
      </c>
      <c r="Q20" s="168"/>
      <c r="R20" s="168"/>
      <c r="S20" s="168">
        <v>57</v>
      </c>
      <c r="T20" s="168"/>
      <c r="U20" s="168"/>
      <c r="V20" s="168"/>
      <c r="W20" s="168"/>
      <c r="X20" s="168"/>
      <c r="Y20" s="168"/>
      <c r="Z20" s="168"/>
      <c r="AA20" s="168"/>
      <c r="AB20" s="168"/>
      <c r="AC20" s="168">
        <v>543087</v>
      </c>
      <c r="AD20" s="168">
        <v>543087</v>
      </c>
    </row>
    <row r="21" spans="2:30" x14ac:dyDescent="0.3">
      <c r="B21" s="166">
        <v>9</v>
      </c>
      <c r="C21" s="169" t="s">
        <v>1522</v>
      </c>
      <c r="D21" s="168"/>
      <c r="E21" s="168"/>
      <c r="F21" s="168"/>
      <c r="G21" s="168"/>
      <c r="H21" s="168">
        <v>847466</v>
      </c>
      <c r="I21" s="168">
        <v>19475</v>
      </c>
      <c r="J21" s="168">
        <v>984</v>
      </c>
      <c r="K21" s="168"/>
      <c r="L21" s="168">
        <v>5042</v>
      </c>
      <c r="M21" s="168">
        <v>4721</v>
      </c>
      <c r="N21" s="168">
        <v>631994</v>
      </c>
      <c r="O21" s="168"/>
      <c r="P21" s="168">
        <v>258502</v>
      </c>
      <c r="Q21" s="168"/>
      <c r="R21" s="168">
        <v>51892</v>
      </c>
      <c r="S21" s="168">
        <v>219380</v>
      </c>
      <c r="T21" s="168">
        <v>5737</v>
      </c>
      <c r="U21" s="168">
        <v>15257</v>
      </c>
      <c r="V21" s="168"/>
      <c r="W21" s="168">
        <v>201751</v>
      </c>
      <c r="X21" s="168"/>
      <c r="Y21" s="168"/>
      <c r="Z21" s="168"/>
      <c r="AA21" s="168"/>
      <c r="AB21" s="168">
        <v>313292</v>
      </c>
      <c r="AC21" s="168">
        <v>2575493</v>
      </c>
      <c r="AD21" s="168">
        <v>2285988.10702</v>
      </c>
    </row>
    <row r="22" spans="2:30" x14ac:dyDescent="0.3">
      <c r="B22" s="166" t="s">
        <v>303</v>
      </c>
      <c r="C22" s="169" t="s">
        <v>1504</v>
      </c>
      <c r="D22" s="168"/>
      <c r="E22" s="168"/>
      <c r="F22" s="168"/>
      <c r="G22" s="168"/>
      <c r="H22" s="168">
        <v>846024</v>
      </c>
      <c r="I22" s="168"/>
      <c r="J22" s="168"/>
      <c r="K22" s="168"/>
      <c r="L22" s="168"/>
      <c r="M22" s="168"/>
      <c r="N22" s="168"/>
      <c r="O22" s="168"/>
      <c r="P22" s="168">
        <v>166839</v>
      </c>
      <c r="Q22" s="168"/>
      <c r="R22" s="168"/>
      <c r="S22" s="168">
        <v>2686</v>
      </c>
      <c r="T22" s="168"/>
      <c r="U22" s="168"/>
      <c r="V22" s="168"/>
      <c r="W22" s="168"/>
      <c r="X22" s="168"/>
      <c r="Y22" s="168"/>
      <c r="Z22" s="168"/>
      <c r="AA22" s="168"/>
      <c r="AB22" s="168"/>
      <c r="AC22" s="168">
        <v>1015549</v>
      </c>
      <c r="AD22" s="168">
        <v>1010796.721117</v>
      </c>
    </row>
    <row r="23" spans="2:30" x14ac:dyDescent="0.3">
      <c r="B23" s="166" t="s">
        <v>304</v>
      </c>
      <c r="C23" s="169" t="s">
        <v>1523</v>
      </c>
      <c r="D23" s="168"/>
      <c r="E23" s="168"/>
      <c r="F23" s="168"/>
      <c r="G23" s="168"/>
      <c r="H23" s="168"/>
      <c r="I23" s="168"/>
      <c r="J23" s="168"/>
      <c r="K23" s="168"/>
      <c r="L23" s="168"/>
      <c r="M23" s="168"/>
      <c r="N23" s="168"/>
      <c r="O23" s="168"/>
      <c r="P23" s="168">
        <v>4795</v>
      </c>
      <c r="Q23" s="168"/>
      <c r="R23" s="168"/>
      <c r="S23" s="168">
        <v>438</v>
      </c>
      <c r="T23" s="168"/>
      <c r="U23" s="168"/>
      <c r="V23" s="168"/>
      <c r="W23" s="168"/>
      <c r="X23" s="168"/>
      <c r="Y23" s="168"/>
      <c r="Z23" s="168"/>
      <c r="AA23" s="168"/>
      <c r="AB23" s="168"/>
      <c r="AC23" s="168">
        <v>5233</v>
      </c>
      <c r="AD23" s="168">
        <v>5233</v>
      </c>
    </row>
    <row r="24" spans="2:30" x14ac:dyDescent="0.3">
      <c r="B24" s="166" t="s">
        <v>305</v>
      </c>
      <c r="C24" s="169" t="s">
        <v>1524</v>
      </c>
      <c r="D24" s="168"/>
      <c r="E24" s="168"/>
      <c r="F24" s="168"/>
      <c r="G24" s="168"/>
      <c r="H24" s="168">
        <v>846024</v>
      </c>
      <c r="I24" s="168"/>
      <c r="J24" s="168"/>
      <c r="K24" s="168"/>
      <c r="L24" s="168"/>
      <c r="M24" s="168"/>
      <c r="N24" s="168"/>
      <c r="O24" s="168"/>
      <c r="P24" s="168">
        <v>0</v>
      </c>
      <c r="Q24" s="168"/>
      <c r="R24" s="168"/>
      <c r="S24" s="168">
        <v>0</v>
      </c>
      <c r="T24" s="168"/>
      <c r="U24" s="168"/>
      <c r="V24" s="168"/>
      <c r="W24" s="168"/>
      <c r="X24" s="168"/>
      <c r="Y24" s="168"/>
      <c r="Z24" s="168"/>
      <c r="AA24" s="168"/>
      <c r="AB24" s="168"/>
      <c r="AC24" s="168">
        <v>846024</v>
      </c>
      <c r="AD24" s="168">
        <v>841271.72111699998</v>
      </c>
    </row>
    <row r="25" spans="2:30" x14ac:dyDescent="0.3">
      <c r="B25" s="166" t="s">
        <v>306</v>
      </c>
      <c r="C25" s="169" t="s">
        <v>1525</v>
      </c>
      <c r="D25" s="168"/>
      <c r="E25" s="168"/>
      <c r="F25" s="168"/>
      <c r="G25" s="168"/>
      <c r="H25" s="168"/>
      <c r="I25" s="168"/>
      <c r="J25" s="168"/>
      <c r="K25" s="168"/>
      <c r="L25" s="168"/>
      <c r="M25" s="168"/>
      <c r="N25" s="168"/>
      <c r="O25" s="168"/>
      <c r="P25" s="168">
        <v>162044</v>
      </c>
      <c r="Q25" s="168"/>
      <c r="R25" s="168"/>
      <c r="S25" s="168">
        <v>2248</v>
      </c>
      <c r="T25" s="168"/>
      <c r="U25" s="168"/>
      <c r="V25" s="168"/>
      <c r="W25" s="168"/>
      <c r="X25" s="168"/>
      <c r="Y25" s="168"/>
      <c r="Z25" s="168"/>
      <c r="AA25" s="168"/>
      <c r="AB25" s="168"/>
      <c r="AC25" s="168">
        <v>164292</v>
      </c>
      <c r="AD25" s="168">
        <v>164292</v>
      </c>
    </row>
    <row r="26" spans="2:30" x14ac:dyDescent="0.3">
      <c r="B26" s="166">
        <v>9.1999999999999993</v>
      </c>
      <c r="C26" s="169" t="s">
        <v>1526</v>
      </c>
      <c r="D26" s="168"/>
      <c r="E26" s="168"/>
      <c r="F26" s="168"/>
      <c r="G26" s="168"/>
      <c r="H26" s="168"/>
      <c r="I26" s="168">
        <v>19475</v>
      </c>
      <c r="J26" s="168">
        <v>984</v>
      </c>
      <c r="K26" s="168"/>
      <c r="L26" s="168">
        <v>5042</v>
      </c>
      <c r="M26" s="168"/>
      <c r="N26" s="168">
        <v>250</v>
      </c>
      <c r="O26" s="168"/>
      <c r="P26" s="168">
        <v>545</v>
      </c>
      <c r="Q26" s="168"/>
      <c r="R26" s="168"/>
      <c r="S26" s="168"/>
      <c r="T26" s="168">
        <v>5737</v>
      </c>
      <c r="U26" s="168"/>
      <c r="V26" s="168"/>
      <c r="W26" s="168">
        <v>66</v>
      </c>
      <c r="X26" s="168"/>
      <c r="Y26" s="168"/>
      <c r="Z26" s="168"/>
      <c r="AA26" s="168"/>
      <c r="AB26" s="168"/>
      <c r="AC26" s="168">
        <v>32099</v>
      </c>
      <c r="AD26" s="168">
        <v>32099</v>
      </c>
    </row>
    <row r="27" spans="2:30" x14ac:dyDescent="0.3">
      <c r="B27" s="166">
        <v>9.3000000000000007</v>
      </c>
      <c r="C27" s="169" t="s">
        <v>1527</v>
      </c>
      <c r="D27" s="168"/>
      <c r="E27" s="168"/>
      <c r="F27" s="168"/>
      <c r="G27" s="168"/>
      <c r="H27" s="168">
        <v>1442</v>
      </c>
      <c r="I27" s="168"/>
      <c r="J27" s="168"/>
      <c r="K27" s="168"/>
      <c r="L27" s="168"/>
      <c r="M27" s="168">
        <v>4721</v>
      </c>
      <c r="N27" s="168">
        <v>631744</v>
      </c>
      <c r="O27" s="168"/>
      <c r="P27" s="168">
        <v>91118</v>
      </c>
      <c r="Q27" s="168"/>
      <c r="R27" s="168"/>
      <c r="S27" s="168">
        <v>216694</v>
      </c>
      <c r="T27" s="168"/>
      <c r="U27" s="168"/>
      <c r="V27" s="168"/>
      <c r="W27" s="168">
        <v>4665</v>
      </c>
      <c r="X27" s="168"/>
      <c r="Y27" s="168"/>
      <c r="Z27" s="168"/>
      <c r="AA27" s="168"/>
      <c r="AB27" s="168"/>
      <c r="AC27" s="168">
        <v>950384</v>
      </c>
      <c r="AD27" s="168">
        <v>665631.38590300013</v>
      </c>
    </row>
    <row r="28" spans="2:30" x14ac:dyDescent="0.3">
      <c r="B28" s="166" t="s">
        <v>307</v>
      </c>
      <c r="C28" s="169" t="s">
        <v>1528</v>
      </c>
      <c r="D28" s="168"/>
      <c r="E28" s="168"/>
      <c r="F28" s="168"/>
      <c r="G28" s="168"/>
      <c r="H28" s="168"/>
      <c r="I28" s="168"/>
      <c r="J28" s="168"/>
      <c r="K28" s="168"/>
      <c r="L28" s="168"/>
      <c r="M28" s="168"/>
      <c r="N28" s="168"/>
      <c r="O28" s="168"/>
      <c r="P28" s="168">
        <v>18418</v>
      </c>
      <c r="Q28" s="168"/>
      <c r="R28" s="168"/>
      <c r="S28" s="168">
        <v>57752</v>
      </c>
      <c r="T28" s="168"/>
      <c r="U28" s="168"/>
      <c r="V28" s="168"/>
      <c r="W28" s="168"/>
      <c r="X28" s="168"/>
      <c r="Y28" s="168"/>
      <c r="Z28" s="168"/>
      <c r="AA28" s="168"/>
      <c r="AB28" s="168"/>
      <c r="AC28" s="168">
        <v>76170</v>
      </c>
      <c r="AD28" s="168">
        <v>64578.624283886689</v>
      </c>
    </row>
    <row r="29" spans="2:30" x14ac:dyDescent="0.3">
      <c r="B29" s="166" t="s">
        <v>308</v>
      </c>
      <c r="C29" s="169" t="s">
        <v>1529</v>
      </c>
      <c r="D29" s="168"/>
      <c r="E29" s="168"/>
      <c r="F29" s="168"/>
      <c r="G29" s="168"/>
      <c r="H29" s="168">
        <v>1442</v>
      </c>
      <c r="I29" s="168"/>
      <c r="J29" s="168"/>
      <c r="K29" s="168"/>
      <c r="L29" s="168"/>
      <c r="M29" s="168">
        <v>3746</v>
      </c>
      <c r="N29" s="168">
        <v>631744</v>
      </c>
      <c r="O29" s="168"/>
      <c r="P29" s="168"/>
      <c r="Q29" s="168"/>
      <c r="R29" s="168"/>
      <c r="S29" s="168">
        <v>9519</v>
      </c>
      <c r="T29" s="168"/>
      <c r="U29" s="168"/>
      <c r="V29" s="168"/>
      <c r="W29" s="168"/>
      <c r="X29" s="168"/>
      <c r="Y29" s="168"/>
      <c r="Z29" s="168"/>
      <c r="AA29" s="168"/>
      <c r="AB29" s="168"/>
      <c r="AC29" s="168">
        <v>646451</v>
      </c>
      <c r="AD29" s="168">
        <v>478201.83071362792</v>
      </c>
    </row>
    <row r="30" spans="2:30" x14ac:dyDescent="0.3">
      <c r="B30" s="166" t="s">
        <v>309</v>
      </c>
      <c r="C30" s="169" t="s">
        <v>1530</v>
      </c>
      <c r="D30" s="168"/>
      <c r="E30" s="168"/>
      <c r="F30" s="168"/>
      <c r="G30" s="168"/>
      <c r="H30" s="168"/>
      <c r="I30" s="168"/>
      <c r="J30" s="168"/>
      <c r="K30" s="168"/>
      <c r="L30" s="168"/>
      <c r="M30" s="168">
        <v>975</v>
      </c>
      <c r="N30" s="168"/>
      <c r="O30" s="168"/>
      <c r="P30" s="168">
        <v>72700</v>
      </c>
      <c r="Q30" s="168"/>
      <c r="R30" s="168"/>
      <c r="S30" s="168">
        <v>149423</v>
      </c>
      <c r="T30" s="168"/>
      <c r="U30" s="168"/>
      <c r="V30" s="168"/>
      <c r="W30" s="168">
        <v>4665</v>
      </c>
      <c r="X30" s="168"/>
      <c r="Y30" s="168"/>
      <c r="Z30" s="168"/>
      <c r="AA30" s="168"/>
      <c r="AB30" s="168"/>
      <c r="AC30" s="168">
        <v>227763</v>
      </c>
      <c r="AD30" s="168">
        <v>122850.93090548555</v>
      </c>
    </row>
    <row r="31" spans="2:30" x14ac:dyDescent="0.3">
      <c r="B31" s="166">
        <v>9.4</v>
      </c>
      <c r="C31" s="169" t="s">
        <v>1507</v>
      </c>
      <c r="D31" s="168"/>
      <c r="E31" s="168"/>
      <c r="F31" s="168"/>
      <c r="G31" s="168"/>
      <c r="H31" s="168"/>
      <c r="I31" s="168"/>
      <c r="J31" s="168"/>
      <c r="K31" s="168"/>
      <c r="L31" s="168"/>
      <c r="M31" s="168"/>
      <c r="N31" s="168"/>
      <c r="O31" s="168"/>
      <c r="P31" s="168"/>
      <c r="Q31" s="168"/>
      <c r="R31" s="168">
        <v>51892</v>
      </c>
      <c r="S31" s="168"/>
      <c r="T31" s="168"/>
      <c r="U31" s="168">
        <v>15257</v>
      </c>
      <c r="V31" s="168"/>
      <c r="W31" s="168">
        <v>42913</v>
      </c>
      <c r="X31" s="168"/>
      <c r="Y31" s="168"/>
      <c r="Z31" s="168"/>
      <c r="AA31" s="168"/>
      <c r="AB31" s="168">
        <v>313292</v>
      </c>
      <c r="AC31" s="168">
        <v>423354</v>
      </c>
      <c r="AD31" s="168">
        <v>423354</v>
      </c>
    </row>
    <row r="32" spans="2:30" x14ac:dyDescent="0.3">
      <c r="B32" s="166">
        <v>9.5</v>
      </c>
      <c r="C32" s="169" t="s">
        <v>1508</v>
      </c>
      <c r="D32" s="168"/>
      <c r="E32" s="168"/>
      <c r="F32" s="168"/>
      <c r="G32" s="168"/>
      <c r="H32" s="168"/>
      <c r="I32" s="168"/>
      <c r="J32" s="168"/>
      <c r="K32" s="168"/>
      <c r="L32" s="168"/>
      <c r="M32" s="168"/>
      <c r="N32" s="168"/>
      <c r="O32" s="168"/>
      <c r="P32" s="168"/>
      <c r="Q32" s="168"/>
      <c r="R32" s="168"/>
      <c r="S32" s="168"/>
      <c r="T32" s="168"/>
      <c r="U32" s="168"/>
      <c r="V32" s="168"/>
      <c r="W32" s="168">
        <v>154107</v>
      </c>
      <c r="X32" s="168"/>
      <c r="Y32" s="168"/>
      <c r="Z32" s="168"/>
      <c r="AA32" s="168"/>
      <c r="AB32" s="168"/>
      <c r="AC32" s="168">
        <v>154107</v>
      </c>
      <c r="AD32" s="168">
        <v>154107</v>
      </c>
    </row>
    <row r="33" spans="2:30" x14ac:dyDescent="0.3">
      <c r="B33" s="166">
        <v>10</v>
      </c>
      <c r="C33" s="169" t="s">
        <v>1251</v>
      </c>
      <c r="D33" s="168"/>
      <c r="E33" s="168"/>
      <c r="F33" s="168"/>
      <c r="G33" s="168"/>
      <c r="H33" s="168"/>
      <c r="I33" s="168"/>
      <c r="J33" s="168"/>
      <c r="K33" s="168"/>
      <c r="L33" s="168"/>
      <c r="M33" s="168"/>
      <c r="N33" s="168"/>
      <c r="O33" s="168"/>
      <c r="P33" s="168"/>
      <c r="Q33" s="168"/>
      <c r="R33" s="168"/>
      <c r="S33" s="168">
        <v>50360</v>
      </c>
      <c r="T33" s="168"/>
      <c r="U33" s="168"/>
      <c r="V33" s="168"/>
      <c r="W33" s="168">
        <v>24748</v>
      </c>
      <c r="X33" s="168"/>
      <c r="Y33" s="168"/>
      <c r="Z33" s="168"/>
      <c r="AA33" s="168"/>
      <c r="AB33" s="168"/>
      <c r="AC33" s="168">
        <v>75108</v>
      </c>
      <c r="AD33" s="168">
        <v>65663.006689999995</v>
      </c>
    </row>
    <row r="34" spans="2:30" x14ac:dyDescent="0.3">
      <c r="B34" s="166" t="s">
        <v>285</v>
      </c>
      <c r="C34" s="169" t="s">
        <v>1509</v>
      </c>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row>
    <row r="35" spans="2:30" x14ac:dyDescent="0.3">
      <c r="B35" s="166" t="s">
        <v>286</v>
      </c>
      <c r="C35" s="169" t="s">
        <v>1510</v>
      </c>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v>2132</v>
      </c>
      <c r="AB35" s="168"/>
      <c r="AC35" s="168">
        <v>2132</v>
      </c>
      <c r="AD35" s="168">
        <v>2132</v>
      </c>
    </row>
    <row r="36" spans="2:30" x14ac:dyDescent="0.3">
      <c r="B36" s="166" t="s">
        <v>310</v>
      </c>
      <c r="C36" s="169" t="s">
        <v>1511</v>
      </c>
      <c r="D36" s="168">
        <v>94487</v>
      </c>
      <c r="E36" s="168"/>
      <c r="F36" s="168"/>
      <c r="G36" s="168"/>
      <c r="H36" s="168">
        <v>219</v>
      </c>
      <c r="I36" s="168"/>
      <c r="J36" s="168"/>
      <c r="K36" s="168"/>
      <c r="L36" s="168"/>
      <c r="M36" s="168">
        <v>2801</v>
      </c>
      <c r="N36" s="168"/>
      <c r="O36" s="168"/>
      <c r="P36" s="168"/>
      <c r="Q36" s="168"/>
      <c r="R36" s="168"/>
      <c r="S36" s="168">
        <v>69490</v>
      </c>
      <c r="T36" s="168"/>
      <c r="U36" s="168"/>
      <c r="V36" s="168"/>
      <c r="W36" s="168"/>
      <c r="X36" s="168"/>
      <c r="Y36" s="168"/>
      <c r="Z36" s="168"/>
      <c r="AA36" s="168"/>
      <c r="AB36" s="168">
        <v>3553</v>
      </c>
      <c r="AC36" s="168">
        <v>170550</v>
      </c>
      <c r="AD36" s="168">
        <v>170550</v>
      </c>
    </row>
    <row r="37" spans="2:30" x14ac:dyDescent="0.3">
      <c r="B37" s="166">
        <v>11</v>
      </c>
      <c r="C37" s="169" t="s">
        <v>1512</v>
      </c>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row>
    <row r="38" spans="2:30" x14ac:dyDescent="0.3">
      <c r="B38" s="170" t="s">
        <v>311</v>
      </c>
      <c r="C38" s="171" t="s">
        <v>1513</v>
      </c>
      <c r="D38" s="172">
        <v>2049174</v>
      </c>
      <c r="E38" s="172"/>
      <c r="F38" s="172"/>
      <c r="G38" s="172"/>
      <c r="H38" s="172">
        <v>875650</v>
      </c>
      <c r="I38" s="172">
        <v>22315</v>
      </c>
      <c r="J38" s="172">
        <v>984</v>
      </c>
      <c r="K38" s="172"/>
      <c r="L38" s="172">
        <v>10101</v>
      </c>
      <c r="M38" s="172">
        <v>37828</v>
      </c>
      <c r="N38" s="172">
        <v>631994</v>
      </c>
      <c r="O38" s="172"/>
      <c r="P38" s="172">
        <v>849353</v>
      </c>
      <c r="Q38" s="172"/>
      <c r="R38" s="172">
        <v>51892</v>
      </c>
      <c r="S38" s="172">
        <v>530312.6</v>
      </c>
      <c r="T38" s="172">
        <v>5737</v>
      </c>
      <c r="U38" s="172">
        <v>15257</v>
      </c>
      <c r="V38" s="172"/>
      <c r="W38" s="172">
        <v>230682</v>
      </c>
      <c r="X38" s="172">
        <v>44103</v>
      </c>
      <c r="Y38" s="172"/>
      <c r="Z38" s="172"/>
      <c r="AA38" s="172">
        <v>2132</v>
      </c>
      <c r="AB38" s="172">
        <v>316845</v>
      </c>
      <c r="AC38" s="172">
        <v>5674359.5999999996</v>
      </c>
      <c r="AD38" s="172">
        <v>3345392.2974059093</v>
      </c>
    </row>
  </sheetData>
  <mergeCells count="4">
    <mergeCell ref="C4:C6"/>
    <mergeCell ref="D4:AB4"/>
    <mergeCell ref="AC4:AC5"/>
    <mergeCell ref="AD4:AD5"/>
  </mergeCells>
  <hyperlinks>
    <hyperlink ref="B2" location="Summary!B39" display="Template EU CR5 – standardised approach" xr:uid="{2D6B6926-7EB3-473E-9C36-172443ECE517}"/>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63A2C-B780-4794-869C-074B7D3E3084}">
  <sheetPr>
    <tabColor rgb="FF575783"/>
  </sheetPr>
  <dimension ref="B2:H9"/>
  <sheetViews>
    <sheetView workbookViewId="0">
      <selection activeCell="B7" sqref="B7"/>
    </sheetView>
  </sheetViews>
  <sheetFormatPr defaultRowHeight="14.4" x14ac:dyDescent="0.3"/>
  <cols>
    <col min="1" max="1" width="4.6640625" style="22" customWidth="1"/>
    <col min="2" max="2" width="59.109375" style="22" customWidth="1"/>
    <col min="3" max="3" width="14.5546875" style="22" customWidth="1"/>
    <col min="4" max="4" width="12.44140625" style="22" customWidth="1"/>
    <col min="5" max="5" width="14.77734375" style="22" customWidth="1"/>
    <col min="6" max="6" width="13.77734375" style="22" customWidth="1"/>
    <col min="7" max="7" width="15.44140625" style="22" customWidth="1"/>
    <col min="8" max="8" width="12.6640625" style="22" customWidth="1"/>
    <col min="9" max="16384" width="8.88671875" style="22"/>
  </cols>
  <sheetData>
    <row r="2" spans="2:8" ht="21" x14ac:dyDescent="0.4">
      <c r="B2" s="23" t="s">
        <v>1482</v>
      </c>
    </row>
    <row r="3" spans="2:8" ht="18" x14ac:dyDescent="0.35">
      <c r="B3" s="69" t="s">
        <v>1483</v>
      </c>
    </row>
    <row r="4" spans="2:8" x14ac:dyDescent="0.3">
      <c r="B4" s="77"/>
    </row>
    <row r="5" spans="2:8" ht="43.2" x14ac:dyDescent="0.3">
      <c r="B5" s="756" t="s">
        <v>2100</v>
      </c>
      <c r="C5" s="119" t="s">
        <v>1484</v>
      </c>
      <c r="D5" s="119" t="s">
        <v>1485</v>
      </c>
      <c r="E5" s="119" t="s">
        <v>1486</v>
      </c>
      <c r="F5" s="119" t="s">
        <v>794</v>
      </c>
      <c r="G5" s="119" t="s">
        <v>1487</v>
      </c>
      <c r="H5" s="119" t="s">
        <v>1488</v>
      </c>
    </row>
    <row r="6" spans="2:8" x14ac:dyDescent="0.3">
      <c r="B6" s="756"/>
      <c r="C6" s="125" t="s">
        <v>23</v>
      </c>
      <c r="D6" s="125" t="s">
        <v>25</v>
      </c>
      <c r="E6" s="125" t="s">
        <v>26</v>
      </c>
      <c r="F6" s="125" t="s">
        <v>27</v>
      </c>
      <c r="G6" s="125" t="s">
        <v>28</v>
      </c>
      <c r="H6" s="125" t="s">
        <v>29</v>
      </c>
    </row>
    <row r="7" spans="2:8" ht="28.8" x14ac:dyDescent="0.3">
      <c r="B7" s="161" t="s">
        <v>1489</v>
      </c>
      <c r="C7" s="162">
        <v>44103</v>
      </c>
      <c r="D7" s="161"/>
      <c r="E7" s="163">
        <v>2.5</v>
      </c>
      <c r="F7" s="162">
        <v>44103</v>
      </c>
      <c r="G7" s="162">
        <v>110257.5</v>
      </c>
      <c r="H7" s="161"/>
    </row>
    <row r="8" spans="2:8" x14ac:dyDescent="0.3">
      <c r="B8" s="161" t="s">
        <v>1490</v>
      </c>
      <c r="C8" s="162">
        <v>889</v>
      </c>
      <c r="D8" s="161"/>
      <c r="E8" s="163">
        <v>1</v>
      </c>
      <c r="F8" s="162">
        <v>889</v>
      </c>
      <c r="G8" s="162">
        <v>889</v>
      </c>
      <c r="H8" s="161"/>
    </row>
    <row r="9" spans="2:8" x14ac:dyDescent="0.3">
      <c r="B9" s="164" t="s">
        <v>740</v>
      </c>
      <c r="C9" s="165">
        <f>SUM(C7:C8)</f>
        <v>44992</v>
      </c>
      <c r="D9" s="164"/>
      <c r="E9" s="164"/>
      <c r="F9" s="165">
        <f>SUM(F7:F8)</f>
        <v>44992</v>
      </c>
      <c r="G9" s="165">
        <f>SUM(G7:G8)</f>
        <v>111146.5</v>
      </c>
      <c r="H9" s="164"/>
    </row>
  </sheetData>
  <mergeCells count="1">
    <mergeCell ref="B5:B6"/>
  </mergeCells>
  <hyperlinks>
    <hyperlink ref="B2" location="Summary!B41" display="Template EU CR10.5" xr:uid="{8EA5239E-B06E-4416-9E42-51BD378D996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BB631-C852-447D-8D44-46D339242665}">
  <sheetPr>
    <tabColor rgb="FF575783"/>
  </sheetPr>
  <dimension ref="A1:H68"/>
  <sheetViews>
    <sheetView workbookViewId="0">
      <selection activeCell="C5" sqref="C5"/>
    </sheetView>
  </sheetViews>
  <sheetFormatPr defaultColWidth="9.33203125" defaultRowHeight="14.4" x14ac:dyDescent="0.3"/>
  <cols>
    <col min="1" max="1" width="4.44140625" style="22" customWidth="1"/>
    <col min="2" max="2" width="8.44140625" style="22" customWidth="1"/>
    <col min="3" max="3" width="66.33203125" style="22" customWidth="1"/>
    <col min="4" max="4" width="11.44140625" style="22" customWidth="1"/>
    <col min="5" max="5" width="12.33203125" style="22" customWidth="1"/>
    <col min="6" max="6" width="10.5546875" style="22" customWidth="1"/>
    <col min="7" max="7" width="11.5546875" style="22" customWidth="1"/>
    <col min="8" max="8" width="12.5546875" style="22" customWidth="1"/>
    <col min="9" max="16384" width="9.33203125" style="22"/>
  </cols>
  <sheetData>
    <row r="1" spans="1:8" x14ac:dyDescent="0.3">
      <c r="A1" s="21"/>
    </row>
    <row r="2" spans="1:8" ht="21" x14ac:dyDescent="0.4">
      <c r="B2" s="23" t="s">
        <v>741</v>
      </c>
    </row>
    <row r="3" spans="1:8" x14ac:dyDescent="0.3">
      <c r="A3" s="21"/>
    </row>
    <row r="4" spans="1:8" x14ac:dyDescent="0.3">
      <c r="A4" s="388"/>
      <c r="B4" s="29"/>
      <c r="C4" s="30"/>
      <c r="D4" s="18" t="s">
        <v>23</v>
      </c>
      <c r="E4" s="18" t="s">
        <v>25</v>
      </c>
      <c r="F4" s="18" t="s">
        <v>26</v>
      </c>
      <c r="G4" s="18" t="s">
        <v>27</v>
      </c>
      <c r="H4" s="18" t="s">
        <v>28</v>
      </c>
    </row>
    <row r="5" spans="1:8" x14ac:dyDescent="0.3">
      <c r="A5" s="388"/>
      <c r="B5" s="29"/>
      <c r="C5" s="85" t="s">
        <v>2086</v>
      </c>
      <c r="D5" s="19" t="s">
        <v>998</v>
      </c>
      <c r="E5" s="19" t="s">
        <v>2085</v>
      </c>
      <c r="F5" s="19" t="s">
        <v>1178</v>
      </c>
      <c r="G5" s="19" t="s">
        <v>2087</v>
      </c>
      <c r="H5" s="19" t="s">
        <v>2088</v>
      </c>
    </row>
    <row r="6" spans="1:8" x14ac:dyDescent="0.3">
      <c r="A6" s="388"/>
      <c r="B6" s="389"/>
      <c r="C6" s="390" t="s">
        <v>742</v>
      </c>
      <c r="D6" s="391"/>
      <c r="E6" s="391"/>
      <c r="F6" s="391"/>
      <c r="G6" s="391"/>
      <c r="H6" s="391"/>
    </row>
    <row r="7" spans="1:8" x14ac:dyDescent="0.3">
      <c r="A7" s="21"/>
      <c r="B7" s="183">
        <v>1</v>
      </c>
      <c r="C7" s="184" t="s">
        <v>743</v>
      </c>
      <c r="D7" s="572">
        <v>536075.92099999997</v>
      </c>
      <c r="E7" s="572">
        <v>475801</v>
      </c>
      <c r="F7" s="572">
        <v>481729</v>
      </c>
      <c r="G7" s="572">
        <v>489152</v>
      </c>
      <c r="H7" s="572">
        <v>511905</v>
      </c>
    </row>
    <row r="8" spans="1:8" x14ac:dyDescent="0.3">
      <c r="A8" s="21"/>
      <c r="B8" s="183">
        <v>2</v>
      </c>
      <c r="C8" s="184" t="s">
        <v>744</v>
      </c>
      <c r="D8" s="572">
        <v>586272.92099999997</v>
      </c>
      <c r="E8" s="572">
        <v>527037</v>
      </c>
      <c r="F8" s="572">
        <v>531820</v>
      </c>
      <c r="G8" s="572">
        <v>540296</v>
      </c>
      <c r="H8" s="572">
        <v>562050</v>
      </c>
    </row>
    <row r="9" spans="1:8" x14ac:dyDescent="0.3">
      <c r="A9" s="21"/>
      <c r="B9" s="183">
        <v>3</v>
      </c>
      <c r="C9" s="184" t="s">
        <v>745</v>
      </c>
      <c r="D9" s="572">
        <v>664317.92099999997</v>
      </c>
      <c r="E9" s="572">
        <v>603727</v>
      </c>
      <c r="F9" s="572">
        <v>607156</v>
      </c>
      <c r="G9" s="572">
        <v>619667</v>
      </c>
      <c r="H9" s="572">
        <v>660034</v>
      </c>
    </row>
    <row r="10" spans="1:8" x14ac:dyDescent="0.3">
      <c r="A10" s="21"/>
      <c r="B10" s="338"/>
      <c r="C10" s="392" t="s">
        <v>746</v>
      </c>
      <c r="D10" s="573"/>
      <c r="E10" s="573"/>
      <c r="F10" s="573"/>
      <c r="G10" s="573"/>
      <c r="H10" s="573"/>
    </row>
    <row r="11" spans="1:8" x14ac:dyDescent="0.3">
      <c r="A11" s="21"/>
      <c r="B11" s="183">
        <v>4</v>
      </c>
      <c r="C11" s="184" t="s">
        <v>747</v>
      </c>
      <c r="D11" s="572">
        <v>2835136.0079999999</v>
      </c>
      <c r="E11" s="572">
        <v>2807314</v>
      </c>
      <c r="F11" s="572">
        <v>2724366</v>
      </c>
      <c r="G11" s="572">
        <v>2636515</v>
      </c>
      <c r="H11" s="572">
        <v>2706609</v>
      </c>
    </row>
    <row r="12" spans="1:8" ht="15" customHeight="1" x14ac:dyDescent="0.3">
      <c r="A12" s="21"/>
      <c r="B12" s="183" t="s">
        <v>162</v>
      </c>
      <c r="C12" s="173" t="s">
        <v>748</v>
      </c>
      <c r="D12" s="572">
        <v>2835136.0079999999</v>
      </c>
      <c r="E12" s="572">
        <v>2807314</v>
      </c>
      <c r="F12" s="572">
        <v>2724366</v>
      </c>
      <c r="G12" s="572">
        <v>2636515</v>
      </c>
      <c r="H12" s="572"/>
    </row>
    <row r="13" spans="1:8" ht="14.4" customHeight="1" x14ac:dyDescent="0.3">
      <c r="A13" s="21"/>
      <c r="B13" s="338"/>
      <c r="C13" s="392" t="s">
        <v>749</v>
      </c>
      <c r="D13" s="574"/>
      <c r="E13" s="574"/>
      <c r="F13" s="574"/>
      <c r="G13" s="574"/>
      <c r="H13" s="574"/>
    </row>
    <row r="14" spans="1:8" x14ac:dyDescent="0.3">
      <c r="A14" s="21"/>
      <c r="B14" s="183">
        <v>5</v>
      </c>
      <c r="C14" s="184" t="s">
        <v>750</v>
      </c>
      <c r="D14" s="575">
        <v>0.18908296444591594</v>
      </c>
      <c r="E14" s="575">
        <v>0.16950000000000001</v>
      </c>
      <c r="F14" s="575">
        <v>0.17680000000000001</v>
      </c>
      <c r="G14" s="575">
        <v>0.1855</v>
      </c>
      <c r="H14" s="575">
        <v>0.18909999999999999</v>
      </c>
    </row>
    <row r="15" spans="1:8" s="27" customFormat="1" x14ac:dyDescent="0.3">
      <c r="A15" s="26"/>
      <c r="B15" s="186" t="s">
        <v>163</v>
      </c>
      <c r="C15" s="270" t="s">
        <v>721</v>
      </c>
      <c r="D15" s="576"/>
      <c r="E15" s="576"/>
      <c r="F15" s="576"/>
      <c r="G15" s="576"/>
      <c r="H15" s="576"/>
    </row>
    <row r="16" spans="1:8" s="27" customFormat="1" x14ac:dyDescent="0.3">
      <c r="A16" s="26"/>
      <c r="B16" s="393" t="s">
        <v>164</v>
      </c>
      <c r="C16" s="173" t="s">
        <v>751</v>
      </c>
      <c r="D16" s="575">
        <v>0.18908296444591594</v>
      </c>
      <c r="E16" s="575">
        <v>0.16950000000000001</v>
      </c>
      <c r="F16" s="575">
        <v>0.17680000000000001</v>
      </c>
      <c r="G16" s="575">
        <v>0.1855</v>
      </c>
      <c r="H16" s="577"/>
    </row>
    <row r="17" spans="1:8" s="27" customFormat="1" x14ac:dyDescent="0.3">
      <c r="A17" s="26"/>
      <c r="B17" s="183">
        <v>6</v>
      </c>
      <c r="C17" s="184" t="s">
        <v>752</v>
      </c>
      <c r="D17" s="575">
        <v>0.20678828787955628</v>
      </c>
      <c r="E17" s="575">
        <v>0.18770000000000001</v>
      </c>
      <c r="F17" s="575">
        <v>0.19520000000000001</v>
      </c>
      <c r="G17" s="575">
        <v>0.2049</v>
      </c>
      <c r="H17" s="575">
        <v>0.2077</v>
      </c>
    </row>
    <row r="18" spans="1:8" s="27" customFormat="1" x14ac:dyDescent="0.3">
      <c r="A18" s="26"/>
      <c r="B18" s="186" t="s">
        <v>165</v>
      </c>
      <c r="C18" s="270" t="s">
        <v>721</v>
      </c>
      <c r="D18" s="576"/>
      <c r="E18" s="576"/>
      <c r="F18" s="576"/>
      <c r="G18" s="576"/>
      <c r="H18" s="576"/>
    </row>
    <row r="19" spans="1:8" s="27" customFormat="1" x14ac:dyDescent="0.3">
      <c r="A19" s="26"/>
      <c r="B19" s="183" t="s">
        <v>166</v>
      </c>
      <c r="C19" s="184" t="s">
        <v>753</v>
      </c>
      <c r="D19" s="575">
        <v>0.20678828787955628</v>
      </c>
      <c r="E19" s="575">
        <v>0.18770000000000001</v>
      </c>
      <c r="F19" s="575">
        <v>0.19520000000000001</v>
      </c>
      <c r="G19" s="575">
        <v>0.2049</v>
      </c>
      <c r="H19" s="577"/>
    </row>
    <row r="20" spans="1:8" s="27" customFormat="1" x14ac:dyDescent="0.3">
      <c r="A20" s="26"/>
      <c r="B20" s="183">
        <v>7</v>
      </c>
      <c r="C20" s="184" t="s">
        <v>754</v>
      </c>
      <c r="D20" s="575">
        <v>0.23431606777434008</v>
      </c>
      <c r="E20" s="575">
        <v>0.21510000000000001</v>
      </c>
      <c r="F20" s="575">
        <v>0.22289999999999999</v>
      </c>
      <c r="G20" s="575">
        <v>0.23499999999999999</v>
      </c>
      <c r="H20" s="575">
        <v>0.24390000000000001</v>
      </c>
    </row>
    <row r="21" spans="1:8" s="27" customFormat="1" x14ac:dyDescent="0.3">
      <c r="A21" s="26"/>
      <c r="B21" s="186" t="s">
        <v>167</v>
      </c>
      <c r="C21" s="270" t="s">
        <v>721</v>
      </c>
      <c r="D21" s="576"/>
      <c r="E21" s="576"/>
      <c r="F21" s="576"/>
      <c r="G21" s="576"/>
      <c r="H21" s="576"/>
    </row>
    <row r="22" spans="1:8" s="27" customFormat="1" x14ac:dyDescent="0.3">
      <c r="A22" s="26"/>
      <c r="B22" s="183" t="s">
        <v>168</v>
      </c>
      <c r="C22" s="173" t="s">
        <v>755</v>
      </c>
      <c r="D22" s="575">
        <v>0.23431606777434008</v>
      </c>
      <c r="E22" s="575">
        <v>0.21510000000000001</v>
      </c>
      <c r="F22" s="575">
        <v>0.22289999999999999</v>
      </c>
      <c r="G22" s="575">
        <v>0.23499999999999999</v>
      </c>
      <c r="H22" s="577"/>
    </row>
    <row r="23" spans="1:8" s="27" customFormat="1" ht="17.25" customHeight="1" x14ac:dyDescent="0.3">
      <c r="A23" s="26"/>
      <c r="B23" s="338"/>
      <c r="C23" s="390" t="s">
        <v>756</v>
      </c>
      <c r="D23" s="578"/>
      <c r="E23" s="578"/>
      <c r="F23" s="578"/>
      <c r="G23" s="578"/>
      <c r="H23" s="578"/>
    </row>
    <row r="24" spans="1:8" ht="28.8" x14ac:dyDescent="0.3">
      <c r="A24" s="21"/>
      <c r="B24" s="183" t="s">
        <v>169</v>
      </c>
      <c r="C24" s="149" t="s">
        <v>757</v>
      </c>
      <c r="D24" s="575">
        <v>2.5599999999999998E-2</v>
      </c>
      <c r="E24" s="575">
        <v>2.5600000000000001E-2</v>
      </c>
      <c r="F24" s="575">
        <v>2.5600000000000001E-2</v>
      </c>
      <c r="G24" s="575">
        <v>2.5600000000000001E-2</v>
      </c>
      <c r="H24" s="575">
        <v>2.0500000000000001E-2</v>
      </c>
    </row>
    <row r="25" spans="1:8" x14ac:dyDescent="0.3">
      <c r="A25" s="21"/>
      <c r="B25" s="183" t="s">
        <v>170</v>
      </c>
      <c r="C25" s="149" t="s">
        <v>758</v>
      </c>
      <c r="D25" s="577">
        <v>1.4E-2</v>
      </c>
      <c r="E25" s="577">
        <v>1.4E-2</v>
      </c>
      <c r="F25" s="577">
        <v>1.4E-2</v>
      </c>
      <c r="G25" s="577">
        <v>1.4E-2</v>
      </c>
      <c r="H25" s="577">
        <v>1.2E-2</v>
      </c>
    </row>
    <row r="26" spans="1:8" x14ac:dyDescent="0.3">
      <c r="A26" s="21"/>
      <c r="B26" s="183" t="s">
        <v>171</v>
      </c>
      <c r="C26" s="149" t="s">
        <v>759</v>
      </c>
      <c r="D26" s="577">
        <v>1.9E-2</v>
      </c>
      <c r="E26" s="577">
        <v>1.9E-2</v>
      </c>
      <c r="F26" s="577">
        <v>1.9E-2</v>
      </c>
      <c r="G26" s="577">
        <v>1.9E-2</v>
      </c>
      <c r="H26" s="577">
        <v>1.4999999999999999E-2</v>
      </c>
    </row>
    <row r="27" spans="1:8" ht="14.7" customHeight="1" x14ac:dyDescent="0.3">
      <c r="A27" s="21"/>
      <c r="B27" s="183" t="s">
        <v>172</v>
      </c>
      <c r="C27" s="149" t="s">
        <v>760</v>
      </c>
      <c r="D27" s="575">
        <v>0.1056</v>
      </c>
      <c r="E27" s="575">
        <v>0.1056</v>
      </c>
      <c r="F27" s="575">
        <v>0.1056</v>
      </c>
      <c r="G27" s="575">
        <v>0.1056</v>
      </c>
      <c r="H27" s="575">
        <v>0.10050000000000001</v>
      </c>
    </row>
    <row r="28" spans="1:8" ht="14.4" customHeight="1" x14ac:dyDescent="0.3">
      <c r="A28" s="21"/>
      <c r="B28" s="338"/>
      <c r="C28" s="390" t="s">
        <v>761</v>
      </c>
      <c r="D28" s="578"/>
      <c r="E28" s="578"/>
      <c r="F28" s="578"/>
      <c r="G28" s="578"/>
      <c r="H28" s="578"/>
    </row>
    <row r="29" spans="1:8" x14ac:dyDescent="0.3">
      <c r="A29" s="21"/>
      <c r="B29" s="183">
        <v>8</v>
      </c>
      <c r="C29" s="184" t="s">
        <v>762</v>
      </c>
      <c r="D29" s="575">
        <v>2.5000000000000001E-2</v>
      </c>
      <c r="E29" s="575">
        <v>2.5000000000000001E-2</v>
      </c>
      <c r="F29" s="575">
        <v>2.5000000000000001E-2</v>
      </c>
      <c r="G29" s="575">
        <v>2.5000000000000001E-2</v>
      </c>
      <c r="H29" s="575">
        <v>2.5000000000000001E-2</v>
      </c>
    </row>
    <row r="30" spans="1:8" ht="28.8" x14ac:dyDescent="0.3">
      <c r="A30" s="21"/>
      <c r="B30" s="183" t="s">
        <v>173</v>
      </c>
      <c r="C30" s="184" t="s">
        <v>763</v>
      </c>
      <c r="D30" s="575">
        <v>0</v>
      </c>
      <c r="E30" s="575">
        <v>0</v>
      </c>
      <c r="F30" s="575">
        <v>0</v>
      </c>
      <c r="G30" s="575">
        <v>0</v>
      </c>
      <c r="H30" s="575">
        <v>0</v>
      </c>
    </row>
    <row r="31" spans="1:8" x14ac:dyDescent="0.3">
      <c r="B31" s="183">
        <v>9</v>
      </c>
      <c r="C31" s="184" t="s">
        <v>764</v>
      </c>
      <c r="D31" s="575">
        <v>9.9967577421146685E-3</v>
      </c>
      <c r="E31" s="575">
        <v>0.01</v>
      </c>
      <c r="F31" s="575">
        <v>0.01</v>
      </c>
      <c r="G31" s="575">
        <v>0.01</v>
      </c>
      <c r="H31" s="575">
        <v>0.01</v>
      </c>
    </row>
    <row r="32" spans="1:8" s="28" customFormat="1" x14ac:dyDescent="0.3">
      <c r="B32" s="183" t="s">
        <v>84</v>
      </c>
      <c r="C32" s="184" t="s">
        <v>765</v>
      </c>
      <c r="D32" s="575">
        <v>2.3869908192785077E-3</v>
      </c>
      <c r="E32" s="575">
        <v>2.3999999999999998E-3</v>
      </c>
      <c r="F32" s="575">
        <v>2.3999999999999998E-3</v>
      </c>
      <c r="G32" s="575">
        <v>2.3E-3</v>
      </c>
      <c r="H32" s="575">
        <v>2.2000000000000001E-3</v>
      </c>
    </row>
    <row r="33" spans="1:8" s="28" customFormat="1" x14ac:dyDescent="0.3">
      <c r="B33" s="183">
        <v>10</v>
      </c>
      <c r="C33" s="184" t="s">
        <v>766</v>
      </c>
      <c r="D33" s="575">
        <v>0</v>
      </c>
      <c r="E33" s="575">
        <v>0</v>
      </c>
      <c r="F33" s="575">
        <v>0</v>
      </c>
      <c r="G33" s="575">
        <v>0</v>
      </c>
      <c r="H33" s="575">
        <v>0</v>
      </c>
    </row>
    <row r="34" spans="1:8" s="28" customFormat="1" x14ac:dyDescent="0.3">
      <c r="B34" s="183" t="s">
        <v>22</v>
      </c>
      <c r="C34" s="149" t="s">
        <v>767</v>
      </c>
      <c r="D34" s="575">
        <v>0.01</v>
      </c>
      <c r="E34" s="575">
        <v>0.01</v>
      </c>
      <c r="F34" s="575">
        <v>0.01</v>
      </c>
      <c r="G34" s="575">
        <v>0.01</v>
      </c>
      <c r="H34" s="575">
        <v>0.01</v>
      </c>
    </row>
    <row r="35" spans="1:8" s="28" customFormat="1" x14ac:dyDescent="0.3">
      <c r="B35" s="183">
        <v>11</v>
      </c>
      <c r="C35" s="184" t="s">
        <v>768</v>
      </c>
      <c r="D35" s="575">
        <v>4.7383748561393178E-2</v>
      </c>
      <c r="E35" s="575">
        <v>4.7399999999999998E-2</v>
      </c>
      <c r="F35" s="575">
        <v>4.7399999999999998E-2</v>
      </c>
      <c r="G35" s="575">
        <v>4.7300000000000002E-2</v>
      </c>
      <c r="H35" s="575">
        <v>4.7100000000000003E-2</v>
      </c>
    </row>
    <row r="36" spans="1:8" s="28" customFormat="1" x14ac:dyDescent="0.3">
      <c r="B36" s="183" t="s">
        <v>124</v>
      </c>
      <c r="C36" s="184" t="s">
        <v>769</v>
      </c>
      <c r="D36" s="575">
        <v>0.15298374856139318</v>
      </c>
      <c r="E36" s="575">
        <v>0.153</v>
      </c>
      <c r="F36" s="575">
        <v>0.153</v>
      </c>
      <c r="G36" s="575">
        <v>0.15290000000000001</v>
      </c>
      <c r="H36" s="575">
        <v>0.14760000000000001</v>
      </c>
    </row>
    <row r="37" spans="1:8" s="28" customFormat="1" x14ac:dyDescent="0.3">
      <c r="B37" s="183">
        <v>12</v>
      </c>
      <c r="C37" s="184" t="s">
        <v>770</v>
      </c>
      <c r="D37" s="575">
        <v>0.12758828787955628</v>
      </c>
      <c r="E37" s="575">
        <v>0.1085</v>
      </c>
      <c r="F37" s="575">
        <v>0.11600000000000001</v>
      </c>
      <c r="G37" s="575">
        <v>0.12570000000000001</v>
      </c>
      <c r="H37" s="575">
        <v>0.1323</v>
      </c>
    </row>
    <row r="38" spans="1:8" x14ac:dyDescent="0.3">
      <c r="A38" s="21"/>
      <c r="B38" s="338"/>
      <c r="C38" s="392" t="s">
        <v>771</v>
      </c>
      <c r="D38" s="574"/>
      <c r="E38" s="574"/>
      <c r="F38" s="574"/>
      <c r="G38" s="574"/>
      <c r="H38" s="574"/>
    </row>
    <row r="39" spans="1:8" x14ac:dyDescent="0.3">
      <c r="A39" s="21"/>
      <c r="B39" s="183">
        <v>13</v>
      </c>
      <c r="C39" s="394" t="s">
        <v>772</v>
      </c>
      <c r="D39" s="572">
        <v>6138901.9210000001</v>
      </c>
      <c r="E39" s="572">
        <v>5641852</v>
      </c>
      <c r="F39" s="572">
        <v>5351464</v>
      </c>
      <c r="G39" s="572">
        <v>5311035</v>
      </c>
      <c r="H39" s="572">
        <v>5008786</v>
      </c>
    </row>
    <row r="40" spans="1:8" x14ac:dyDescent="0.3">
      <c r="A40" s="21"/>
      <c r="B40" s="148">
        <v>14</v>
      </c>
      <c r="C40" s="395" t="s">
        <v>773</v>
      </c>
      <c r="D40" s="575">
        <v>9.5501268556592078E-2</v>
      </c>
      <c r="E40" s="575">
        <v>9.3399999999999997E-2</v>
      </c>
      <c r="F40" s="575">
        <v>9.9400000000000002E-2</v>
      </c>
      <c r="G40" s="575">
        <v>0.1017</v>
      </c>
      <c r="H40" s="575">
        <v>0.11219999999999999</v>
      </c>
    </row>
    <row r="41" spans="1:8" x14ac:dyDescent="0.3">
      <c r="A41" s="21"/>
      <c r="B41" s="338"/>
      <c r="C41" s="692" t="s">
        <v>774</v>
      </c>
      <c r="D41" s="578"/>
      <c r="E41" s="578"/>
      <c r="F41" s="578"/>
      <c r="G41" s="578"/>
      <c r="H41" s="578"/>
    </row>
    <row r="42" spans="1:8" x14ac:dyDescent="0.3">
      <c r="A42" s="21"/>
      <c r="B42" s="148" t="s">
        <v>174</v>
      </c>
      <c r="C42" s="149" t="s">
        <v>775</v>
      </c>
      <c r="D42" s="579">
        <v>0</v>
      </c>
      <c r="E42" s="579">
        <v>0</v>
      </c>
      <c r="F42" s="579">
        <v>0</v>
      </c>
      <c r="G42" s="579">
        <v>0</v>
      </c>
      <c r="H42" s="579">
        <v>0</v>
      </c>
    </row>
    <row r="43" spans="1:8" x14ac:dyDescent="0.3">
      <c r="A43" s="21"/>
      <c r="B43" s="148" t="s">
        <v>175</v>
      </c>
      <c r="C43" s="149" t="s">
        <v>758</v>
      </c>
      <c r="D43" s="580">
        <v>0</v>
      </c>
      <c r="E43" s="580">
        <v>0</v>
      </c>
      <c r="F43" s="580">
        <v>0</v>
      </c>
      <c r="G43" s="580">
        <v>0</v>
      </c>
      <c r="H43" s="580">
        <v>0</v>
      </c>
    </row>
    <row r="44" spans="1:8" x14ac:dyDescent="0.3">
      <c r="A44" s="21"/>
      <c r="B44" s="148" t="s">
        <v>176</v>
      </c>
      <c r="C44" s="149" t="s">
        <v>776</v>
      </c>
      <c r="D44" s="579">
        <v>0.03</v>
      </c>
      <c r="E44" s="579">
        <v>0.03</v>
      </c>
      <c r="F44" s="579">
        <v>0.03</v>
      </c>
      <c r="G44" s="579">
        <v>0.03</v>
      </c>
      <c r="H44" s="579">
        <v>0.03</v>
      </c>
    </row>
    <row r="45" spans="1:8" x14ac:dyDescent="0.3">
      <c r="A45" s="21"/>
      <c r="B45" s="338"/>
      <c r="C45" s="390" t="s">
        <v>777</v>
      </c>
      <c r="D45" s="578"/>
      <c r="E45" s="578"/>
      <c r="F45" s="578"/>
      <c r="G45" s="578"/>
      <c r="H45" s="578"/>
    </row>
    <row r="46" spans="1:8" x14ac:dyDescent="0.3">
      <c r="A46" s="21"/>
      <c r="B46" s="148" t="s">
        <v>177</v>
      </c>
      <c r="C46" s="149" t="s">
        <v>778</v>
      </c>
      <c r="D46" s="581">
        <v>0</v>
      </c>
      <c r="E46" s="581">
        <v>0</v>
      </c>
      <c r="F46" s="581">
        <v>0</v>
      </c>
      <c r="G46" s="581">
        <v>0</v>
      </c>
      <c r="H46" s="581">
        <v>0</v>
      </c>
    </row>
    <row r="47" spans="1:8" x14ac:dyDescent="0.3">
      <c r="A47" s="21"/>
      <c r="B47" s="148" t="s">
        <v>178</v>
      </c>
      <c r="C47" s="149" t="s">
        <v>779</v>
      </c>
      <c r="D47" s="581">
        <v>0.03</v>
      </c>
      <c r="E47" s="581">
        <v>0.03</v>
      </c>
      <c r="F47" s="581">
        <v>0.03</v>
      </c>
      <c r="G47" s="581">
        <v>0.03</v>
      </c>
      <c r="H47" s="581">
        <v>0.03</v>
      </c>
    </row>
    <row r="48" spans="1:8" x14ac:dyDescent="0.3">
      <c r="A48" s="21"/>
      <c r="B48" s="338"/>
      <c r="C48" s="392" t="s">
        <v>780</v>
      </c>
      <c r="D48" s="574"/>
      <c r="E48" s="574"/>
      <c r="F48" s="574"/>
      <c r="G48" s="574"/>
      <c r="H48" s="574"/>
    </row>
    <row r="49" spans="1:8" x14ac:dyDescent="0.3">
      <c r="A49" s="21"/>
      <c r="B49" s="183">
        <v>15</v>
      </c>
      <c r="C49" s="394" t="s">
        <v>781</v>
      </c>
      <c r="D49" s="572">
        <v>1447291.5938208334</v>
      </c>
      <c r="E49" s="572">
        <v>1225209</v>
      </c>
      <c r="F49" s="572">
        <v>1113283</v>
      </c>
      <c r="G49" s="572">
        <v>1032150</v>
      </c>
      <c r="H49" s="572">
        <v>964617</v>
      </c>
    </row>
    <row r="50" spans="1:8" x14ac:dyDescent="0.3">
      <c r="A50" s="21"/>
      <c r="B50" s="148" t="s">
        <v>128</v>
      </c>
      <c r="C50" s="395" t="s">
        <v>782</v>
      </c>
      <c r="D50" s="572">
        <v>785864.58263321023</v>
      </c>
      <c r="E50" s="572">
        <v>681789</v>
      </c>
      <c r="F50" s="572">
        <v>623342</v>
      </c>
      <c r="G50" s="572">
        <v>573410</v>
      </c>
      <c r="H50" s="572">
        <v>554112</v>
      </c>
    </row>
    <row r="51" spans="1:8" x14ac:dyDescent="0.3">
      <c r="A51" s="21"/>
      <c r="B51" s="148" t="s">
        <v>179</v>
      </c>
      <c r="C51" s="395" t="s">
        <v>783</v>
      </c>
      <c r="D51" s="572">
        <v>63921.927366739132</v>
      </c>
      <c r="E51" s="572">
        <v>66896</v>
      </c>
      <c r="F51" s="572">
        <v>68554</v>
      </c>
      <c r="G51" s="572">
        <v>70544</v>
      </c>
      <c r="H51" s="572">
        <v>71577</v>
      </c>
    </row>
    <row r="52" spans="1:8" x14ac:dyDescent="0.3">
      <c r="A52" s="21"/>
      <c r="B52" s="183">
        <v>16</v>
      </c>
      <c r="C52" s="394" t="s">
        <v>784</v>
      </c>
      <c r="D52" s="572">
        <v>721942.65526647109</v>
      </c>
      <c r="E52" s="572">
        <v>614893</v>
      </c>
      <c r="F52" s="572">
        <v>554788</v>
      </c>
      <c r="G52" s="572">
        <v>502867</v>
      </c>
      <c r="H52" s="572">
        <v>482535</v>
      </c>
    </row>
    <row r="53" spans="1:8" x14ac:dyDescent="0.3">
      <c r="A53" s="21"/>
      <c r="B53" s="183">
        <v>17</v>
      </c>
      <c r="C53" s="394" t="s">
        <v>785</v>
      </c>
      <c r="D53" s="575">
        <v>2.0309087912775565</v>
      </c>
      <c r="E53" s="575">
        <v>2.0423</v>
      </c>
      <c r="F53" s="575">
        <v>2.0347</v>
      </c>
      <c r="G53" s="575">
        <v>2.0647000000000002</v>
      </c>
      <c r="H53" s="575">
        <v>2.0224000000000002</v>
      </c>
    </row>
    <row r="54" spans="1:8" x14ac:dyDescent="0.3">
      <c r="A54" s="21"/>
      <c r="B54" s="338"/>
      <c r="C54" s="392" t="s">
        <v>786</v>
      </c>
      <c r="D54" s="574"/>
      <c r="E54" s="574"/>
      <c r="F54" s="574"/>
      <c r="G54" s="574"/>
      <c r="H54" s="574"/>
    </row>
    <row r="55" spans="1:8" x14ac:dyDescent="0.3">
      <c r="A55" s="21"/>
      <c r="B55" s="183">
        <v>18</v>
      </c>
      <c r="C55" s="394" t="s">
        <v>787</v>
      </c>
      <c r="D55" s="701">
        <v>4738642.4000000004</v>
      </c>
      <c r="E55" s="572">
        <v>4277605</v>
      </c>
      <c r="F55" s="572">
        <v>4231979</v>
      </c>
      <c r="G55" s="572">
        <v>4393073</v>
      </c>
      <c r="H55" s="572">
        <v>4144310</v>
      </c>
    </row>
    <row r="56" spans="1:8" x14ac:dyDescent="0.3">
      <c r="A56" s="21"/>
      <c r="B56" s="183">
        <v>19</v>
      </c>
      <c r="C56" s="243" t="s">
        <v>788</v>
      </c>
      <c r="D56" s="701">
        <v>2994642.8749999995</v>
      </c>
      <c r="E56" s="572">
        <v>2979798</v>
      </c>
      <c r="F56" s="572">
        <v>2967141</v>
      </c>
      <c r="G56" s="572">
        <v>2842150</v>
      </c>
      <c r="H56" s="572">
        <v>2783559</v>
      </c>
    </row>
    <row r="57" spans="1:8" x14ac:dyDescent="0.3">
      <c r="A57" s="21"/>
      <c r="B57" s="183">
        <v>20</v>
      </c>
      <c r="C57" s="394" t="s">
        <v>789</v>
      </c>
      <c r="D57" s="579">
        <v>1.5823731235398149</v>
      </c>
      <c r="E57" s="575">
        <v>1.4355</v>
      </c>
      <c r="F57" s="575">
        <v>1.4262999999999999</v>
      </c>
      <c r="G57" s="575">
        <v>1.5457000000000001</v>
      </c>
      <c r="H57" s="575">
        <v>1.4888999999999999</v>
      </c>
    </row>
    <row r="58" spans="1:8" x14ac:dyDescent="0.3">
      <c r="A58" s="21"/>
    </row>
    <row r="59" spans="1:8" x14ac:dyDescent="0.3">
      <c r="A59" s="21"/>
    </row>
    <row r="60" spans="1:8" x14ac:dyDescent="0.3">
      <c r="B60" s="21"/>
      <c r="C60" s="21"/>
      <c r="D60" s="21"/>
      <c r="E60" s="21"/>
      <c r="F60" s="21"/>
      <c r="G60" s="21"/>
      <c r="H60" s="21"/>
    </row>
    <row r="61" spans="1:8" x14ac:dyDescent="0.3">
      <c r="B61" s="21"/>
      <c r="C61" s="21"/>
      <c r="D61" s="21"/>
      <c r="E61" s="21"/>
      <c r="F61" s="21"/>
      <c r="G61" s="21"/>
      <c r="H61" s="21"/>
    </row>
    <row r="62" spans="1:8" x14ac:dyDescent="0.3">
      <c r="B62" s="21"/>
      <c r="C62" s="21"/>
      <c r="D62" s="21"/>
      <c r="E62" s="21"/>
      <c r="F62" s="21"/>
      <c r="G62" s="21"/>
      <c r="H62" s="21"/>
    </row>
    <row r="63" spans="1:8" x14ac:dyDescent="0.3">
      <c r="B63" s="21"/>
      <c r="C63" s="21"/>
      <c r="D63" s="21"/>
      <c r="E63" s="21"/>
      <c r="F63" s="21"/>
      <c r="G63" s="21"/>
      <c r="H63" s="21"/>
    </row>
    <row r="64" spans="1:8" x14ac:dyDescent="0.3">
      <c r="B64" s="21"/>
      <c r="C64" s="21"/>
      <c r="D64" s="21"/>
      <c r="E64" s="21"/>
      <c r="F64" s="21"/>
      <c r="G64" s="21"/>
      <c r="H64" s="21"/>
    </row>
    <row r="65" spans="2:8" x14ac:dyDescent="0.3">
      <c r="B65" s="21"/>
      <c r="C65" s="21"/>
      <c r="D65" s="21"/>
      <c r="E65" s="21"/>
      <c r="F65" s="21"/>
      <c r="G65" s="21"/>
      <c r="H65" s="21"/>
    </row>
    <row r="66" spans="2:8" x14ac:dyDescent="0.3">
      <c r="B66" s="21"/>
      <c r="C66" s="21"/>
      <c r="D66" s="21"/>
      <c r="E66" s="21"/>
      <c r="F66" s="21"/>
      <c r="G66" s="21"/>
      <c r="H66" s="21"/>
    </row>
    <row r="67" spans="2:8" x14ac:dyDescent="0.3">
      <c r="B67" s="21"/>
      <c r="C67" s="21"/>
      <c r="D67" s="21"/>
      <c r="E67" s="21"/>
      <c r="F67" s="21"/>
      <c r="G67" s="21"/>
      <c r="H67" s="21"/>
    </row>
    <row r="68" spans="2:8" x14ac:dyDescent="0.3">
      <c r="B68" s="21"/>
      <c r="C68" s="21"/>
      <c r="D68" s="21"/>
      <c r="E68" s="21"/>
      <c r="F68" s="21"/>
      <c r="G68" s="21"/>
      <c r="H68" s="21"/>
    </row>
  </sheetData>
  <hyperlinks>
    <hyperlink ref="B2" location="Summary!B5" display="Template EU KM1 – Key metrics template" xr:uid="{E904AB22-1D21-41A0-A2C1-F0CBA388A9F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E0FFE-E93F-44DD-9C78-DE652E9A2B2D}">
  <sheetPr>
    <tabColor rgb="FF575783"/>
  </sheetPr>
  <dimension ref="B2:L38"/>
  <sheetViews>
    <sheetView workbookViewId="0">
      <selection activeCell="C6" sqref="C6"/>
    </sheetView>
  </sheetViews>
  <sheetFormatPr defaultColWidth="9.33203125" defaultRowHeight="14.4" x14ac:dyDescent="0.3"/>
  <cols>
    <col min="1" max="1" width="5.33203125" style="22" customWidth="1"/>
    <col min="2" max="2" width="9.33203125" style="34"/>
    <col min="3" max="3" width="64.44140625" style="22" customWidth="1"/>
    <col min="4" max="4" width="18.6640625" style="22" customWidth="1"/>
    <col min="5" max="5" width="14.5546875" style="22" customWidth="1"/>
    <col min="6" max="6" width="9.33203125" style="22"/>
    <col min="7" max="8" width="14.33203125" style="22" customWidth="1"/>
    <col min="9" max="11" width="16.6640625" style="22" customWidth="1"/>
    <col min="12" max="16384" width="9.33203125" style="22"/>
  </cols>
  <sheetData>
    <row r="2" spans="2:12" ht="21" x14ac:dyDescent="0.3">
      <c r="B2" s="65" t="s">
        <v>1538</v>
      </c>
      <c r="C2" s="34"/>
    </row>
    <row r="3" spans="2:12" x14ac:dyDescent="0.3">
      <c r="B3" s="88"/>
      <c r="C3" s="89"/>
      <c r="D3" s="126"/>
      <c r="E3" s="126"/>
      <c r="F3" s="126"/>
      <c r="G3" s="126"/>
      <c r="H3" s="126"/>
      <c r="I3" s="126"/>
      <c r="J3" s="126"/>
      <c r="K3" s="126"/>
      <c r="L3" s="40"/>
    </row>
    <row r="4" spans="2:12" x14ac:dyDescent="0.3">
      <c r="B4" s="128"/>
      <c r="C4" s="129"/>
      <c r="D4" s="130" t="s">
        <v>23</v>
      </c>
      <c r="E4" s="130" t="s">
        <v>25</v>
      </c>
      <c r="F4" s="130" t="s">
        <v>26</v>
      </c>
      <c r="G4" s="130" t="s">
        <v>27</v>
      </c>
      <c r="H4" s="130" t="s">
        <v>28</v>
      </c>
      <c r="I4" s="130" t="s">
        <v>29</v>
      </c>
      <c r="J4" s="130" t="s">
        <v>227</v>
      </c>
      <c r="K4" s="130" t="s">
        <v>228</v>
      </c>
      <c r="L4" s="41"/>
    </row>
    <row r="5" spans="2:12" ht="52.8" x14ac:dyDescent="0.3">
      <c r="B5" s="128"/>
      <c r="C5" s="129" t="s">
        <v>2086</v>
      </c>
      <c r="D5" s="130" t="s">
        <v>1549</v>
      </c>
      <c r="E5" s="130" t="s">
        <v>1550</v>
      </c>
      <c r="F5" s="130" t="s">
        <v>312</v>
      </c>
      <c r="G5" s="130" t="s">
        <v>1551</v>
      </c>
      <c r="H5" s="130" t="s">
        <v>1552</v>
      </c>
      <c r="I5" s="130" t="s">
        <v>1553</v>
      </c>
      <c r="J5" s="130" t="s">
        <v>794</v>
      </c>
      <c r="K5" s="130" t="s">
        <v>24</v>
      </c>
      <c r="L5" s="41"/>
    </row>
    <row r="6" spans="2:12" x14ac:dyDescent="0.3">
      <c r="B6" s="148" t="s">
        <v>316</v>
      </c>
      <c r="C6" s="149" t="s">
        <v>1539</v>
      </c>
      <c r="D6" s="150"/>
      <c r="E6" s="150"/>
      <c r="F6" s="157"/>
      <c r="G6" s="151">
        <v>1.4</v>
      </c>
      <c r="H6" s="150"/>
      <c r="I6" s="150"/>
      <c r="J6" s="150"/>
      <c r="K6" s="150"/>
      <c r="L6" s="41"/>
    </row>
    <row r="7" spans="2:12" x14ac:dyDescent="0.3">
      <c r="B7" s="148" t="s">
        <v>317</v>
      </c>
      <c r="C7" s="149" t="s">
        <v>1540</v>
      </c>
      <c r="D7" s="150">
        <v>6389.4</v>
      </c>
      <c r="E7" s="150">
        <v>7479.4</v>
      </c>
      <c r="F7" s="159"/>
      <c r="G7" s="151">
        <v>1.4</v>
      </c>
      <c r="H7" s="150">
        <v>19416.32</v>
      </c>
      <c r="I7" s="150">
        <v>19416.32</v>
      </c>
      <c r="J7" s="150">
        <v>19416.32</v>
      </c>
      <c r="K7" s="150">
        <v>5801.7</v>
      </c>
      <c r="L7" s="41"/>
    </row>
    <row r="8" spans="2:12" x14ac:dyDescent="0.3">
      <c r="B8" s="148">
        <v>1</v>
      </c>
      <c r="C8" s="149" t="s">
        <v>1541</v>
      </c>
      <c r="D8" s="150"/>
      <c r="E8" s="150"/>
      <c r="F8" s="158"/>
      <c r="G8" s="151">
        <v>1.4</v>
      </c>
      <c r="H8" s="150"/>
      <c r="I8" s="150"/>
      <c r="J8" s="150"/>
      <c r="K8" s="150"/>
      <c r="L8" s="41"/>
    </row>
    <row r="9" spans="2:12" x14ac:dyDescent="0.3">
      <c r="B9" s="148">
        <v>2</v>
      </c>
      <c r="C9" s="152" t="s">
        <v>1542</v>
      </c>
      <c r="D9" s="157"/>
      <c r="E9" s="157"/>
      <c r="F9" s="150"/>
      <c r="G9" s="150"/>
      <c r="H9" s="150"/>
      <c r="I9" s="150"/>
      <c r="J9" s="150"/>
      <c r="K9" s="150"/>
      <c r="L9" s="41"/>
    </row>
    <row r="10" spans="2:12" x14ac:dyDescent="0.3">
      <c r="B10" s="148" t="s">
        <v>313</v>
      </c>
      <c r="C10" s="153" t="s">
        <v>1543</v>
      </c>
      <c r="D10" s="160"/>
      <c r="E10" s="160"/>
      <c r="F10" s="150"/>
      <c r="G10" s="157"/>
      <c r="H10" s="150"/>
      <c r="I10" s="150"/>
      <c r="J10" s="150"/>
      <c r="K10" s="150"/>
      <c r="L10" s="41"/>
    </row>
    <row r="11" spans="2:12" x14ac:dyDescent="0.3">
      <c r="B11" s="148" t="s">
        <v>314</v>
      </c>
      <c r="C11" s="153" t="s">
        <v>1544</v>
      </c>
      <c r="D11" s="160"/>
      <c r="E11" s="160"/>
      <c r="F11" s="150"/>
      <c r="G11" s="160"/>
      <c r="H11" s="150"/>
      <c r="I11" s="150"/>
      <c r="J11" s="150"/>
      <c r="K11" s="150"/>
      <c r="L11" s="41"/>
    </row>
    <row r="12" spans="2:12" x14ac:dyDescent="0.3">
      <c r="B12" s="148" t="s">
        <v>315</v>
      </c>
      <c r="C12" s="153" t="s">
        <v>1545</v>
      </c>
      <c r="D12" s="160"/>
      <c r="E12" s="160"/>
      <c r="F12" s="150"/>
      <c r="G12" s="160"/>
      <c r="H12" s="150"/>
      <c r="I12" s="150"/>
      <c r="J12" s="150"/>
      <c r="K12" s="150"/>
      <c r="L12" s="41"/>
    </row>
    <row r="13" spans="2:12" x14ac:dyDescent="0.3">
      <c r="B13" s="148">
        <v>3</v>
      </c>
      <c r="C13" s="152" t="s">
        <v>1546</v>
      </c>
      <c r="D13" s="160"/>
      <c r="E13" s="160"/>
      <c r="F13" s="157"/>
      <c r="G13" s="160"/>
      <c r="H13" s="150">
        <v>31112</v>
      </c>
      <c r="I13" s="150">
        <v>31039</v>
      </c>
      <c r="J13" s="150">
        <v>31039</v>
      </c>
      <c r="K13" s="150">
        <v>22534.6</v>
      </c>
      <c r="L13" s="41"/>
    </row>
    <row r="14" spans="2:12" x14ac:dyDescent="0.3">
      <c r="B14" s="148">
        <v>4</v>
      </c>
      <c r="C14" s="152" t="s">
        <v>1547</v>
      </c>
      <c r="D14" s="160"/>
      <c r="E14" s="160"/>
      <c r="F14" s="160"/>
      <c r="G14" s="160"/>
      <c r="H14" s="150"/>
      <c r="I14" s="150"/>
      <c r="J14" s="150"/>
      <c r="K14" s="150"/>
      <c r="L14" s="41"/>
    </row>
    <row r="15" spans="2:12" x14ac:dyDescent="0.3">
      <c r="B15" s="148">
        <v>5</v>
      </c>
      <c r="C15" s="152" t="s">
        <v>1548</v>
      </c>
      <c r="D15" s="160"/>
      <c r="E15" s="160"/>
      <c r="F15" s="160"/>
      <c r="G15" s="160"/>
      <c r="H15" s="150"/>
      <c r="I15" s="150"/>
      <c r="J15" s="150"/>
      <c r="K15" s="150"/>
      <c r="L15" s="41"/>
    </row>
    <row r="16" spans="2:12" x14ac:dyDescent="0.3">
      <c r="B16" s="154">
        <v>6</v>
      </c>
      <c r="C16" s="155" t="s">
        <v>740</v>
      </c>
      <c r="D16" s="158"/>
      <c r="E16" s="158"/>
      <c r="F16" s="158"/>
      <c r="G16" s="158"/>
      <c r="H16" s="156">
        <v>50528.32</v>
      </c>
      <c r="I16" s="156">
        <v>50455.32</v>
      </c>
      <c r="J16" s="156">
        <v>50455.32</v>
      </c>
      <c r="K16" s="156">
        <v>28336.3</v>
      </c>
      <c r="L16" s="41"/>
    </row>
    <row r="37" spans="12:12" ht="23.4" x14ac:dyDescent="0.45">
      <c r="L37" s="127"/>
    </row>
    <row r="38" spans="12:12" x14ac:dyDescent="0.3">
      <c r="L38" s="73"/>
    </row>
  </sheetData>
  <hyperlinks>
    <hyperlink ref="B2" location="Summary!B43" display="Template EU CCR1 – Analysis of CCR exposure by approach" xr:uid="{1A6A2481-DCF1-4BEC-AC62-BBA2E3659EA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E04-E237-464C-9A1B-ECE2E8EB1C58}">
  <sheetPr>
    <tabColor rgb="FF575783"/>
  </sheetPr>
  <dimension ref="B2:Q19"/>
  <sheetViews>
    <sheetView workbookViewId="0">
      <selection activeCell="C7" sqref="C7"/>
    </sheetView>
  </sheetViews>
  <sheetFormatPr defaultColWidth="9.33203125" defaultRowHeight="14.4" x14ac:dyDescent="0.3"/>
  <cols>
    <col min="1" max="1" width="4.5546875" style="22" customWidth="1"/>
    <col min="2" max="2" width="9.33203125" style="35"/>
    <col min="3" max="3" width="56.6640625" style="22" customWidth="1"/>
    <col min="4" max="14" width="9.33203125" style="22"/>
    <col min="15" max="15" width="19.44140625" style="15" customWidth="1"/>
    <col min="16" max="16384" width="9.33203125" style="22"/>
  </cols>
  <sheetData>
    <row r="2" spans="2:17" ht="21" x14ac:dyDescent="0.4">
      <c r="B2" s="23" t="s">
        <v>1554</v>
      </c>
    </row>
    <row r="3" spans="2:17" ht="15.6" x14ac:dyDescent="0.3">
      <c r="B3" s="131"/>
    </row>
    <row r="4" spans="2:17" ht="20.100000000000001" customHeight="1" x14ac:dyDescent="0.3">
      <c r="B4" s="128"/>
      <c r="C4" s="760" t="s">
        <v>2101</v>
      </c>
      <c r="D4" s="762" t="s">
        <v>1486</v>
      </c>
      <c r="E4" s="762"/>
      <c r="F4" s="762"/>
      <c r="G4" s="762"/>
      <c r="H4" s="762"/>
      <c r="I4" s="762"/>
      <c r="J4" s="762"/>
      <c r="K4" s="762"/>
      <c r="L4" s="762"/>
      <c r="M4" s="762"/>
      <c r="N4" s="762"/>
      <c r="O4" s="129"/>
    </row>
    <row r="5" spans="2:17" ht="20.100000000000001" customHeight="1" x14ac:dyDescent="0.3">
      <c r="B5" s="128"/>
      <c r="C5" s="761"/>
      <c r="D5" s="130" t="s">
        <v>23</v>
      </c>
      <c r="E5" s="130" t="s">
        <v>25</v>
      </c>
      <c r="F5" s="130" t="s">
        <v>26</v>
      </c>
      <c r="G5" s="130" t="s">
        <v>27</v>
      </c>
      <c r="H5" s="130" t="s">
        <v>28</v>
      </c>
      <c r="I5" s="130" t="s">
        <v>29</v>
      </c>
      <c r="J5" s="130" t="s">
        <v>227</v>
      </c>
      <c r="K5" s="130" t="s">
        <v>228</v>
      </c>
      <c r="L5" s="130" t="s">
        <v>251</v>
      </c>
      <c r="M5" s="130" t="s">
        <v>252</v>
      </c>
      <c r="N5" s="130" t="s">
        <v>253</v>
      </c>
      <c r="O5" s="128" t="s">
        <v>254</v>
      </c>
    </row>
    <row r="6" spans="2:17" x14ac:dyDescent="0.3">
      <c r="B6" s="128"/>
      <c r="C6" s="761"/>
      <c r="D6" s="132">
        <v>0</v>
      </c>
      <c r="E6" s="132">
        <v>0.02</v>
      </c>
      <c r="F6" s="132">
        <v>0.04</v>
      </c>
      <c r="G6" s="132">
        <v>0.1</v>
      </c>
      <c r="H6" s="132">
        <v>0.2</v>
      </c>
      <c r="I6" s="132">
        <v>0.5</v>
      </c>
      <c r="J6" s="132">
        <v>0.7</v>
      </c>
      <c r="K6" s="132">
        <v>0.75</v>
      </c>
      <c r="L6" s="132">
        <v>1</v>
      </c>
      <c r="M6" s="132">
        <v>1.5</v>
      </c>
      <c r="N6" s="130" t="s">
        <v>288</v>
      </c>
      <c r="O6" s="133" t="s">
        <v>1555</v>
      </c>
    </row>
    <row r="7" spans="2:17" x14ac:dyDescent="0.3">
      <c r="B7" s="138">
        <v>1</v>
      </c>
      <c r="C7" s="142" t="s">
        <v>1556</v>
      </c>
      <c r="D7" s="143"/>
      <c r="E7" s="143"/>
      <c r="F7" s="143"/>
      <c r="G7" s="143"/>
      <c r="H7" s="143"/>
      <c r="I7" s="143"/>
      <c r="J7" s="143"/>
      <c r="K7" s="143"/>
      <c r="L7" s="143"/>
      <c r="M7" s="143"/>
      <c r="N7" s="143"/>
      <c r="O7" s="144"/>
    </row>
    <row r="8" spans="2:17" x14ac:dyDescent="0.3">
      <c r="B8" s="138">
        <v>2</v>
      </c>
      <c r="C8" s="142" t="s">
        <v>1557</v>
      </c>
      <c r="D8" s="143"/>
      <c r="E8" s="143"/>
      <c r="F8" s="143"/>
      <c r="G8" s="143"/>
      <c r="H8" s="143"/>
      <c r="I8" s="143"/>
      <c r="J8" s="143"/>
      <c r="K8" s="143"/>
      <c r="L8" s="143"/>
      <c r="M8" s="143"/>
      <c r="N8" s="143"/>
      <c r="O8" s="144"/>
    </row>
    <row r="9" spans="2:17" x14ac:dyDescent="0.3">
      <c r="B9" s="138">
        <v>3</v>
      </c>
      <c r="C9" s="142" t="s">
        <v>1558</v>
      </c>
      <c r="D9" s="143"/>
      <c r="E9" s="143"/>
      <c r="F9" s="143"/>
      <c r="G9" s="143"/>
      <c r="H9" s="143"/>
      <c r="I9" s="143"/>
      <c r="J9" s="143"/>
      <c r="K9" s="143"/>
      <c r="L9" s="143"/>
      <c r="M9" s="143"/>
      <c r="N9" s="143"/>
      <c r="O9" s="144"/>
    </row>
    <row r="10" spans="2:17" x14ac:dyDescent="0.3">
      <c r="B10" s="138">
        <v>4</v>
      </c>
      <c r="C10" s="142" t="s">
        <v>1496</v>
      </c>
      <c r="D10" s="143"/>
      <c r="E10" s="143"/>
      <c r="F10" s="143"/>
      <c r="G10" s="143"/>
      <c r="H10" s="143"/>
      <c r="I10" s="143"/>
      <c r="J10" s="143"/>
      <c r="K10" s="143"/>
      <c r="L10" s="143"/>
      <c r="M10" s="143"/>
      <c r="N10" s="143"/>
      <c r="O10" s="144"/>
    </row>
    <row r="11" spans="2:17" x14ac:dyDescent="0.3">
      <c r="B11" s="138">
        <v>5</v>
      </c>
      <c r="C11" s="142" t="s">
        <v>1497</v>
      </c>
      <c r="D11" s="143"/>
      <c r="E11" s="143"/>
      <c r="F11" s="143"/>
      <c r="G11" s="143"/>
      <c r="H11" s="143"/>
      <c r="I11" s="143"/>
      <c r="J11" s="143"/>
      <c r="K11" s="143"/>
      <c r="L11" s="143"/>
      <c r="M11" s="143"/>
      <c r="N11" s="143"/>
      <c r="O11" s="144"/>
    </row>
    <row r="12" spans="2:17" x14ac:dyDescent="0.3">
      <c r="B12" s="138">
        <v>6</v>
      </c>
      <c r="C12" s="142" t="s">
        <v>1247</v>
      </c>
      <c r="D12" s="143"/>
      <c r="E12" s="143"/>
      <c r="F12" s="143"/>
      <c r="G12" s="143"/>
      <c r="H12" s="143">
        <v>14271</v>
      </c>
      <c r="I12" s="143"/>
      <c r="J12" s="143"/>
      <c r="K12" s="143"/>
      <c r="L12" s="143"/>
      <c r="M12" s="143"/>
      <c r="N12" s="143">
        <v>2548</v>
      </c>
      <c r="O12" s="144">
        <f>SUM(D12:N12)</f>
        <v>16819</v>
      </c>
      <c r="Q12" s="28"/>
    </row>
    <row r="13" spans="2:17" x14ac:dyDescent="0.3">
      <c r="B13" s="138">
        <v>7</v>
      </c>
      <c r="C13" s="142" t="s">
        <v>1250</v>
      </c>
      <c r="D13" s="143"/>
      <c r="E13" s="143"/>
      <c r="F13" s="143"/>
      <c r="G13" s="143">
        <v>9449</v>
      </c>
      <c r="H13" s="143"/>
      <c r="I13" s="143"/>
      <c r="J13" s="143"/>
      <c r="K13" s="143">
        <v>1578</v>
      </c>
      <c r="L13" s="143">
        <v>22609</v>
      </c>
      <c r="M13" s="143"/>
      <c r="N13" s="143"/>
      <c r="O13" s="144">
        <f>SUM(D13:N13)</f>
        <v>33636</v>
      </c>
    </row>
    <row r="14" spans="2:17" x14ac:dyDescent="0.3">
      <c r="B14" s="138">
        <v>8</v>
      </c>
      <c r="C14" s="142" t="s">
        <v>1502</v>
      </c>
      <c r="D14" s="143"/>
      <c r="E14" s="143"/>
      <c r="F14" s="143"/>
      <c r="G14" s="143"/>
      <c r="H14" s="143"/>
      <c r="I14" s="143"/>
      <c r="J14" s="143"/>
      <c r="K14" s="143"/>
      <c r="L14" s="143"/>
      <c r="M14" s="143"/>
      <c r="N14" s="143"/>
      <c r="O14" s="144"/>
    </row>
    <row r="15" spans="2:17" x14ac:dyDescent="0.3">
      <c r="B15" s="138">
        <v>9</v>
      </c>
      <c r="C15" s="142" t="s">
        <v>1559</v>
      </c>
      <c r="D15" s="143"/>
      <c r="E15" s="143"/>
      <c r="F15" s="143"/>
      <c r="G15" s="143"/>
      <c r="H15" s="143"/>
      <c r="I15" s="143"/>
      <c r="J15" s="143"/>
      <c r="K15" s="143"/>
      <c r="L15" s="143"/>
      <c r="M15" s="143"/>
      <c r="N15" s="143"/>
      <c r="O15" s="144"/>
    </row>
    <row r="16" spans="2:17" x14ac:dyDescent="0.3">
      <c r="B16" s="138">
        <v>10</v>
      </c>
      <c r="C16" s="142" t="s">
        <v>1511</v>
      </c>
      <c r="D16" s="143"/>
      <c r="E16" s="143"/>
      <c r="F16" s="143"/>
      <c r="G16" s="143"/>
      <c r="H16" s="143"/>
      <c r="I16" s="143"/>
      <c r="J16" s="143"/>
      <c r="K16" s="143"/>
      <c r="L16" s="143"/>
      <c r="M16" s="143"/>
      <c r="N16" s="143"/>
      <c r="O16" s="144"/>
    </row>
    <row r="17" spans="2:15" x14ac:dyDescent="0.3">
      <c r="B17" s="145">
        <v>11</v>
      </c>
      <c r="C17" s="146" t="s">
        <v>1132</v>
      </c>
      <c r="D17" s="143"/>
      <c r="E17" s="143"/>
      <c r="F17" s="143"/>
      <c r="G17" s="147">
        <f>SUM(G7:G16)</f>
        <v>9449</v>
      </c>
      <c r="H17" s="147">
        <f>SUM(H7:H16)</f>
        <v>14271</v>
      </c>
      <c r="I17" s="147"/>
      <c r="J17" s="147"/>
      <c r="K17" s="147">
        <f t="shared" ref="K17:L17" si="0">SUM(K7:K16)</f>
        <v>1578</v>
      </c>
      <c r="L17" s="147">
        <f t="shared" si="0"/>
        <v>22609</v>
      </c>
      <c r="M17" s="147"/>
      <c r="N17" s="147">
        <f>SUM(N7:N16)</f>
        <v>2548</v>
      </c>
      <c r="O17" s="147">
        <f>SUM(O7:O16)</f>
        <v>50455</v>
      </c>
    </row>
    <row r="19" spans="2:15" x14ac:dyDescent="0.3">
      <c r="C19" s="28"/>
    </row>
  </sheetData>
  <mergeCells count="2">
    <mergeCell ref="C4:C6"/>
    <mergeCell ref="D4:N4"/>
  </mergeCells>
  <hyperlinks>
    <hyperlink ref="B2" location="Summary!B44" display="Template EU CCR3 – Standardised approach – CCR exposures by regulatory exposure class and risk weights" xr:uid="{3822E1E2-901B-447F-9569-73A0B0E5E48F}"/>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AB0FE-3197-4AD6-B9C8-89442A5AF60A}">
  <sheetPr>
    <tabColor rgb="FF575783"/>
  </sheetPr>
  <dimension ref="B2:N18"/>
  <sheetViews>
    <sheetView workbookViewId="0">
      <selection activeCell="C8" sqref="C8"/>
    </sheetView>
  </sheetViews>
  <sheetFormatPr defaultColWidth="9.33203125" defaultRowHeight="14.4" x14ac:dyDescent="0.3"/>
  <cols>
    <col min="1" max="1" width="4.33203125" style="22" customWidth="1"/>
    <col min="2" max="2" width="8.44140625" style="22" customWidth="1"/>
    <col min="3" max="3" width="23.6640625" style="22" customWidth="1"/>
    <col min="4" max="11" width="14.44140625" style="22" customWidth="1"/>
    <col min="12" max="16384" width="9.33203125" style="22"/>
  </cols>
  <sheetData>
    <row r="2" spans="2:11" ht="21" x14ac:dyDescent="0.4">
      <c r="B2" s="23" t="s">
        <v>1560</v>
      </c>
    </row>
    <row r="4" spans="2:11" x14ac:dyDescent="0.3">
      <c r="B4" s="33"/>
      <c r="C4" s="129"/>
      <c r="D4" s="128" t="s">
        <v>23</v>
      </c>
      <c r="E4" s="128" t="s">
        <v>25</v>
      </c>
      <c r="F4" s="128" t="s">
        <v>26</v>
      </c>
      <c r="G4" s="128" t="s">
        <v>27</v>
      </c>
      <c r="H4" s="128" t="s">
        <v>28</v>
      </c>
      <c r="I4" s="128" t="s">
        <v>29</v>
      </c>
      <c r="J4" s="128" t="s">
        <v>227</v>
      </c>
      <c r="K4" s="128" t="s">
        <v>228</v>
      </c>
    </row>
    <row r="5" spans="2:11" ht="22.8" customHeight="1" x14ac:dyDescent="0.3">
      <c r="B5" s="33"/>
      <c r="C5" s="129"/>
      <c r="D5" s="762" t="s">
        <v>1568</v>
      </c>
      <c r="E5" s="762"/>
      <c r="F5" s="762"/>
      <c r="G5" s="762"/>
      <c r="H5" s="762" t="s">
        <v>1569</v>
      </c>
      <c r="I5" s="762"/>
      <c r="J5" s="762"/>
      <c r="K5" s="762"/>
    </row>
    <row r="6" spans="2:11" ht="17.399999999999999" customHeight="1" x14ac:dyDescent="0.3">
      <c r="B6" s="33"/>
      <c r="C6" s="763" t="s">
        <v>2102</v>
      </c>
      <c r="D6" s="762" t="s">
        <v>1570</v>
      </c>
      <c r="E6" s="762"/>
      <c r="F6" s="762" t="s">
        <v>1571</v>
      </c>
      <c r="G6" s="762"/>
      <c r="H6" s="762" t="s">
        <v>1570</v>
      </c>
      <c r="I6" s="762"/>
      <c r="J6" s="762" t="s">
        <v>1571</v>
      </c>
      <c r="K6" s="762"/>
    </row>
    <row r="7" spans="2:11" x14ac:dyDescent="0.3">
      <c r="B7" s="33"/>
      <c r="C7" s="763"/>
      <c r="D7" s="128" t="s">
        <v>1572</v>
      </c>
      <c r="E7" s="128" t="s">
        <v>1573</v>
      </c>
      <c r="F7" s="128" t="s">
        <v>1572</v>
      </c>
      <c r="G7" s="128" t="s">
        <v>1573</v>
      </c>
      <c r="H7" s="128" t="s">
        <v>1572</v>
      </c>
      <c r="I7" s="128" t="s">
        <v>1573</v>
      </c>
      <c r="J7" s="128" t="s">
        <v>1572</v>
      </c>
      <c r="K7" s="128" t="s">
        <v>1573</v>
      </c>
    </row>
    <row r="8" spans="2:11" x14ac:dyDescent="0.3">
      <c r="B8" s="135">
        <v>1</v>
      </c>
      <c r="C8" s="136" t="s">
        <v>1561</v>
      </c>
      <c r="D8" s="137">
        <v>3170</v>
      </c>
      <c r="E8" s="137"/>
      <c r="F8" s="137">
        <v>336.95600000000002</v>
      </c>
      <c r="G8" s="138"/>
      <c r="H8" s="138"/>
      <c r="I8" s="138"/>
      <c r="J8" s="138"/>
      <c r="K8" s="138"/>
    </row>
    <row r="9" spans="2:11" x14ac:dyDescent="0.3">
      <c r="B9" s="135">
        <v>2</v>
      </c>
      <c r="C9" s="136" t="s">
        <v>1562</v>
      </c>
      <c r="D9" s="137"/>
      <c r="E9" s="137"/>
      <c r="F9" s="137"/>
      <c r="G9" s="138"/>
      <c r="H9" s="138"/>
      <c r="I9" s="138"/>
      <c r="J9" s="138"/>
      <c r="K9" s="138"/>
    </row>
    <row r="10" spans="2:11" x14ac:dyDescent="0.3">
      <c r="B10" s="135">
        <v>3</v>
      </c>
      <c r="C10" s="136" t="s">
        <v>1563</v>
      </c>
      <c r="D10" s="137"/>
      <c r="E10" s="137"/>
      <c r="F10" s="137"/>
      <c r="G10" s="138"/>
      <c r="H10" s="138"/>
      <c r="I10" s="138"/>
      <c r="J10" s="138"/>
      <c r="K10" s="138"/>
    </row>
    <row r="11" spans="2:11" x14ac:dyDescent="0.3">
      <c r="B11" s="135">
        <v>4</v>
      </c>
      <c r="C11" s="136" t="s">
        <v>1564</v>
      </c>
      <c r="D11" s="137"/>
      <c r="E11" s="137"/>
      <c r="F11" s="137"/>
      <c r="G11" s="138"/>
      <c r="H11" s="138"/>
      <c r="I11" s="138"/>
      <c r="J11" s="138"/>
      <c r="K11" s="138"/>
    </row>
    <row r="12" spans="2:11" x14ac:dyDescent="0.3">
      <c r="B12" s="135">
        <v>5</v>
      </c>
      <c r="C12" s="136" t="s">
        <v>1565</v>
      </c>
      <c r="D12" s="137"/>
      <c r="E12" s="137"/>
      <c r="F12" s="137"/>
      <c r="G12" s="138"/>
      <c r="H12" s="138"/>
      <c r="I12" s="138"/>
      <c r="J12" s="138"/>
      <c r="K12" s="138"/>
    </row>
    <row r="13" spans="2:11" x14ac:dyDescent="0.3">
      <c r="B13" s="135">
        <v>6</v>
      </c>
      <c r="C13" s="136" t="s">
        <v>1566</v>
      </c>
      <c r="D13" s="137"/>
      <c r="E13" s="137"/>
      <c r="F13" s="137"/>
      <c r="G13" s="138"/>
      <c r="H13" s="138"/>
      <c r="I13" s="138"/>
      <c r="J13" s="138"/>
      <c r="K13" s="138"/>
    </row>
    <row r="14" spans="2:11" x14ac:dyDescent="0.3">
      <c r="B14" s="135">
        <v>7</v>
      </c>
      <c r="C14" s="136" t="s">
        <v>1567</v>
      </c>
      <c r="D14" s="137">
        <v>24543.3</v>
      </c>
      <c r="E14" s="137"/>
      <c r="F14" s="137"/>
      <c r="G14" s="138"/>
      <c r="H14" s="138"/>
      <c r="I14" s="138"/>
      <c r="J14" s="138"/>
      <c r="K14" s="138"/>
    </row>
    <row r="15" spans="2:11" x14ac:dyDescent="0.3">
      <c r="B15" s="135">
        <v>8</v>
      </c>
      <c r="C15" s="136" t="s">
        <v>1463</v>
      </c>
      <c r="D15" s="137"/>
      <c r="E15" s="137"/>
      <c r="F15" s="137"/>
      <c r="G15" s="138"/>
      <c r="H15" s="138"/>
      <c r="I15" s="138"/>
      <c r="J15" s="138"/>
      <c r="K15" s="138"/>
    </row>
    <row r="16" spans="2:11" x14ac:dyDescent="0.3">
      <c r="B16" s="139">
        <v>9</v>
      </c>
      <c r="C16" s="140" t="s">
        <v>740</v>
      </c>
      <c r="D16" s="141">
        <f>SUM(D8:D14)</f>
        <v>27713.3</v>
      </c>
      <c r="E16" s="141"/>
      <c r="F16" s="141">
        <f>SUM(F8:F14)</f>
        <v>336.95600000000002</v>
      </c>
      <c r="G16" s="140"/>
      <c r="H16" s="140"/>
      <c r="I16" s="140"/>
      <c r="J16" s="140"/>
      <c r="K16" s="140"/>
    </row>
    <row r="17" spans="3:14" x14ac:dyDescent="0.3">
      <c r="C17" s="134"/>
      <c r="D17" s="134"/>
      <c r="E17" s="134"/>
      <c r="F17" s="134"/>
      <c r="G17" s="134"/>
      <c r="H17" s="134"/>
      <c r="I17" s="134"/>
      <c r="J17" s="134"/>
      <c r="K17" s="134"/>
    </row>
    <row r="18" spans="3:14" x14ac:dyDescent="0.3">
      <c r="N18" s="28"/>
    </row>
  </sheetData>
  <mergeCells count="7">
    <mergeCell ref="D5:G5"/>
    <mergeCell ref="H5:K5"/>
    <mergeCell ref="C6:C7"/>
    <mergeCell ref="D6:E6"/>
    <mergeCell ref="F6:G6"/>
    <mergeCell ref="H6:I6"/>
    <mergeCell ref="J6:K6"/>
  </mergeCells>
  <hyperlinks>
    <hyperlink ref="B2" location="Summary!B45" display="Template EU CCR5 – Composition of collateral for CCR exposures" xr:uid="{5AADF172-18B4-4864-8533-7FCBFBD8DA0E}"/>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1F510-20C4-4F04-8BD7-6342E0F5DB35}">
  <sheetPr>
    <tabColor rgb="FF575783"/>
  </sheetPr>
  <dimension ref="B2:R21"/>
  <sheetViews>
    <sheetView workbookViewId="0">
      <selection activeCell="C8" sqref="C8"/>
    </sheetView>
  </sheetViews>
  <sheetFormatPr defaultColWidth="9.109375" defaultRowHeight="14.4" x14ac:dyDescent="0.3"/>
  <cols>
    <col min="1" max="1" width="3.77734375" style="22" customWidth="1"/>
    <col min="2" max="2" width="5.109375" style="22" customWidth="1"/>
    <col min="3" max="3" width="47" style="22" customWidth="1"/>
    <col min="4" max="4" width="12.33203125" style="22" customWidth="1"/>
    <col min="5" max="5" width="18.77734375" style="22" customWidth="1"/>
    <col min="6" max="6" width="12.33203125" style="22" customWidth="1"/>
    <col min="7" max="7" width="16.77734375" style="22" customWidth="1"/>
    <col min="8" max="8" width="12.33203125" style="22" customWidth="1"/>
    <col min="9" max="9" width="16.21875" style="22" customWidth="1"/>
    <col min="10" max="16" width="12.33203125" style="22" customWidth="1"/>
    <col min="17" max="17" width="19" style="22" customWidth="1"/>
    <col min="18" max="18" width="12.33203125" style="22" customWidth="1"/>
    <col min="19" max="16384" width="9.109375" style="22"/>
  </cols>
  <sheetData>
    <row r="2" spans="2:18" ht="21" x14ac:dyDescent="0.4">
      <c r="B2" s="764" t="s">
        <v>1595</v>
      </c>
      <c r="C2" s="764"/>
      <c r="D2" s="764"/>
      <c r="E2" s="764"/>
      <c r="F2" s="764"/>
      <c r="G2" s="764"/>
      <c r="H2" s="764"/>
      <c r="I2" s="764"/>
      <c r="J2" s="764"/>
      <c r="K2" s="764"/>
      <c r="L2" s="764"/>
      <c r="M2" s="764"/>
      <c r="N2" s="764"/>
      <c r="O2" s="764"/>
      <c r="P2" s="764"/>
      <c r="Q2" s="764"/>
    </row>
    <row r="5" spans="2:18" x14ac:dyDescent="0.3">
      <c r="B5" s="406"/>
      <c r="C5" s="406"/>
      <c r="D5" s="78" t="s">
        <v>23</v>
      </c>
      <c r="E5" s="78" t="s">
        <v>25</v>
      </c>
      <c r="F5" s="78" t="s">
        <v>26</v>
      </c>
      <c r="G5" s="78" t="s">
        <v>27</v>
      </c>
      <c r="H5" s="78" t="s">
        <v>28</v>
      </c>
      <c r="I5" s="78" t="s">
        <v>29</v>
      </c>
      <c r="J5" s="78" t="s">
        <v>227</v>
      </c>
      <c r="K5" s="78" t="s">
        <v>228</v>
      </c>
      <c r="L5" s="78" t="s">
        <v>251</v>
      </c>
      <c r="M5" s="78" t="s">
        <v>252</v>
      </c>
      <c r="N5" s="78" t="s">
        <v>253</v>
      </c>
      <c r="O5" s="78" t="s">
        <v>254</v>
      </c>
      <c r="P5" s="78" t="s">
        <v>264</v>
      </c>
      <c r="Q5" s="78" t="s">
        <v>265</v>
      </c>
      <c r="R5" s="78" t="s">
        <v>266</v>
      </c>
    </row>
    <row r="6" spans="2:18" x14ac:dyDescent="0.3">
      <c r="B6" s="406"/>
      <c r="C6" s="406"/>
      <c r="D6" s="738" t="s">
        <v>1607</v>
      </c>
      <c r="E6" s="738"/>
      <c r="F6" s="738"/>
      <c r="G6" s="738"/>
      <c r="H6" s="738"/>
      <c r="I6" s="738"/>
      <c r="J6" s="738"/>
      <c r="K6" s="738" t="s">
        <v>1608</v>
      </c>
      <c r="L6" s="738"/>
      <c r="M6" s="738"/>
      <c r="N6" s="738"/>
      <c r="O6" s="738" t="s">
        <v>1609</v>
      </c>
      <c r="P6" s="738"/>
      <c r="Q6" s="738"/>
      <c r="R6" s="738"/>
    </row>
    <row r="7" spans="2:18" x14ac:dyDescent="0.3">
      <c r="B7" s="406"/>
      <c r="C7" s="406"/>
      <c r="D7" s="738" t="s">
        <v>1610</v>
      </c>
      <c r="E7" s="738"/>
      <c r="F7" s="738"/>
      <c r="G7" s="738"/>
      <c r="H7" s="738" t="s">
        <v>1611</v>
      </c>
      <c r="I7" s="738"/>
      <c r="J7" s="78" t="s">
        <v>1612</v>
      </c>
      <c r="K7" s="738" t="s">
        <v>1610</v>
      </c>
      <c r="L7" s="738"/>
      <c r="M7" s="708" t="s">
        <v>1611</v>
      </c>
      <c r="N7" s="78" t="s">
        <v>1612</v>
      </c>
      <c r="O7" s="738" t="s">
        <v>1610</v>
      </c>
      <c r="P7" s="738"/>
      <c r="Q7" s="727" t="s">
        <v>1611</v>
      </c>
      <c r="R7" s="78" t="s">
        <v>1612</v>
      </c>
    </row>
    <row r="8" spans="2:18" x14ac:dyDescent="0.3">
      <c r="B8" s="406"/>
      <c r="C8" s="406" t="s">
        <v>2086</v>
      </c>
      <c r="D8" s="738" t="s">
        <v>1613</v>
      </c>
      <c r="E8" s="738"/>
      <c r="F8" s="738" t="s">
        <v>1614</v>
      </c>
      <c r="G8" s="738"/>
      <c r="H8" s="727"/>
      <c r="I8" s="708" t="s">
        <v>1615</v>
      </c>
      <c r="J8" s="727"/>
      <c r="K8" s="727" t="s">
        <v>1613</v>
      </c>
      <c r="L8" s="727" t="s">
        <v>1614</v>
      </c>
      <c r="M8" s="708"/>
      <c r="N8" s="727"/>
      <c r="O8" s="727" t="s">
        <v>1613</v>
      </c>
      <c r="P8" s="727" t="s">
        <v>1614</v>
      </c>
      <c r="Q8" s="727"/>
      <c r="R8" s="727"/>
    </row>
    <row r="9" spans="2:18" ht="21.6" customHeight="1" x14ac:dyDescent="0.3">
      <c r="B9" s="406"/>
      <c r="C9" s="406"/>
      <c r="D9" s="78"/>
      <c r="E9" s="407" t="s">
        <v>1615</v>
      </c>
      <c r="F9" s="78"/>
      <c r="G9" s="407" t="s">
        <v>1615</v>
      </c>
      <c r="H9" s="727"/>
      <c r="I9" s="708"/>
      <c r="J9" s="727"/>
      <c r="K9" s="727"/>
      <c r="L9" s="727"/>
      <c r="M9" s="708"/>
      <c r="N9" s="727"/>
      <c r="O9" s="727"/>
      <c r="P9" s="727"/>
      <c r="Q9" s="727"/>
      <c r="R9" s="727"/>
    </row>
    <row r="10" spans="2:18" x14ac:dyDescent="0.3">
      <c r="B10" s="230">
        <v>1</v>
      </c>
      <c r="C10" s="408" t="s">
        <v>1596</v>
      </c>
      <c r="D10" s="135"/>
      <c r="E10" s="135"/>
      <c r="F10" s="409">
        <f>SUM(F11:F13)</f>
        <v>65671</v>
      </c>
      <c r="G10" s="409">
        <f>SUM(G11:G13)</f>
        <v>65671</v>
      </c>
      <c r="H10" s="409">
        <f>SUM(H11:H13)</f>
        <v>172677</v>
      </c>
      <c r="I10" s="409">
        <f>SUM(I11:I13)</f>
        <v>172677</v>
      </c>
      <c r="J10" s="409">
        <f>SUM(J11:J13)</f>
        <v>238348</v>
      </c>
      <c r="K10" s="229"/>
      <c r="L10" s="229"/>
      <c r="M10" s="229"/>
      <c r="N10" s="229"/>
      <c r="O10" s="229"/>
      <c r="P10" s="229"/>
      <c r="Q10" s="229"/>
      <c r="R10" s="229"/>
    </row>
    <row r="11" spans="2:18" x14ac:dyDescent="0.3">
      <c r="B11" s="229">
        <v>2</v>
      </c>
      <c r="C11" s="410" t="s">
        <v>1597</v>
      </c>
      <c r="D11" s="135"/>
      <c r="E11" s="135"/>
      <c r="F11" s="409">
        <f>SUM(F12:F14)</f>
        <v>65671</v>
      </c>
      <c r="G11" s="409">
        <f>SUM(G12:G14)</f>
        <v>65671</v>
      </c>
      <c r="H11" s="409">
        <f>SUM(H12:H14)</f>
        <v>172677</v>
      </c>
      <c r="I11" s="409">
        <f>SUM(I12:I14)</f>
        <v>172677</v>
      </c>
      <c r="J11" s="409">
        <f>F11+H11</f>
        <v>238348</v>
      </c>
      <c r="K11" s="135"/>
      <c r="L11" s="135"/>
      <c r="M11" s="135"/>
      <c r="N11" s="135"/>
      <c r="O11" s="135"/>
      <c r="P11" s="135"/>
      <c r="Q11" s="135"/>
      <c r="R11" s="135"/>
    </row>
    <row r="12" spans="2:18" x14ac:dyDescent="0.3">
      <c r="B12" s="229">
        <v>3</v>
      </c>
      <c r="C12" s="295" t="s">
        <v>1598</v>
      </c>
      <c r="D12" s="295"/>
      <c r="E12" s="295"/>
      <c r="F12" s="295"/>
      <c r="G12" s="295"/>
      <c r="H12" s="295"/>
      <c r="I12" s="295"/>
      <c r="J12" s="295"/>
      <c r="K12" s="295"/>
      <c r="L12" s="295"/>
      <c r="M12" s="295"/>
      <c r="N12" s="295"/>
      <c r="O12" s="295"/>
      <c r="P12" s="295"/>
      <c r="Q12" s="295"/>
      <c r="R12" s="295"/>
    </row>
    <row r="13" spans="2:18" x14ac:dyDescent="0.3">
      <c r="B13" s="229">
        <v>4</v>
      </c>
      <c r="C13" s="295" t="s">
        <v>1599</v>
      </c>
      <c r="D13" s="295"/>
      <c r="E13" s="295"/>
      <c r="F13" s="295"/>
      <c r="G13" s="295"/>
      <c r="H13" s="295"/>
      <c r="I13" s="295"/>
      <c r="J13" s="295"/>
      <c r="K13" s="295"/>
      <c r="L13" s="295"/>
      <c r="M13" s="295"/>
      <c r="N13" s="295"/>
      <c r="O13" s="295"/>
      <c r="P13" s="295"/>
      <c r="Q13" s="295"/>
      <c r="R13" s="295"/>
    </row>
    <row r="14" spans="2:18" x14ac:dyDescent="0.3">
      <c r="B14" s="229">
        <v>5</v>
      </c>
      <c r="C14" s="295" t="s">
        <v>1600</v>
      </c>
      <c r="D14" s="295"/>
      <c r="E14" s="295"/>
      <c r="F14" s="409">
        <v>65671</v>
      </c>
      <c r="G14" s="409">
        <v>65671</v>
      </c>
      <c r="H14" s="409">
        <v>172677</v>
      </c>
      <c r="I14" s="409">
        <v>172677</v>
      </c>
      <c r="J14" s="409">
        <f>F14+H14</f>
        <v>238348</v>
      </c>
      <c r="K14" s="295"/>
      <c r="L14" s="295"/>
      <c r="M14" s="295"/>
      <c r="N14" s="295"/>
      <c r="O14" s="295"/>
      <c r="P14" s="295"/>
      <c r="Q14" s="295"/>
      <c r="R14" s="295"/>
    </row>
    <row r="15" spans="2:18" x14ac:dyDescent="0.3">
      <c r="B15" s="229">
        <v>6</v>
      </c>
      <c r="C15" s="295" t="s">
        <v>1601</v>
      </c>
      <c r="D15" s="295"/>
      <c r="E15" s="295"/>
      <c r="F15" s="295"/>
      <c r="G15" s="295"/>
      <c r="H15" s="295"/>
      <c r="I15" s="295"/>
      <c r="J15" s="295"/>
      <c r="K15" s="295"/>
      <c r="L15" s="295"/>
      <c r="M15" s="295"/>
      <c r="N15" s="295"/>
      <c r="O15" s="295"/>
      <c r="P15" s="295"/>
      <c r="Q15" s="295"/>
      <c r="R15" s="295"/>
    </row>
    <row r="16" spans="2:18" x14ac:dyDescent="0.3">
      <c r="B16" s="229">
        <v>7</v>
      </c>
      <c r="C16" s="410" t="s">
        <v>1602</v>
      </c>
      <c r="D16" s="135"/>
      <c r="E16" s="135"/>
      <c r="F16" s="135"/>
      <c r="G16" s="135"/>
      <c r="H16" s="135"/>
      <c r="I16" s="135"/>
      <c r="J16" s="135"/>
      <c r="K16" s="135"/>
      <c r="L16" s="135"/>
      <c r="M16" s="135"/>
      <c r="N16" s="135"/>
      <c r="O16" s="135"/>
      <c r="P16" s="135"/>
      <c r="Q16" s="135"/>
      <c r="R16" s="135"/>
    </row>
    <row r="17" spans="2:18" x14ac:dyDescent="0.3">
      <c r="B17" s="229">
        <v>8</v>
      </c>
      <c r="C17" s="295" t="s">
        <v>1603</v>
      </c>
      <c r="D17" s="295"/>
      <c r="E17" s="295"/>
      <c r="F17" s="295"/>
      <c r="G17" s="295"/>
      <c r="H17" s="295"/>
      <c r="I17" s="295"/>
      <c r="J17" s="295"/>
      <c r="K17" s="295"/>
      <c r="L17" s="295"/>
      <c r="M17" s="295"/>
      <c r="N17" s="295"/>
      <c r="O17" s="295"/>
      <c r="P17" s="295"/>
      <c r="Q17" s="295"/>
      <c r="R17" s="295"/>
    </row>
    <row r="18" spans="2:18" x14ac:dyDescent="0.3">
      <c r="B18" s="229">
        <v>9</v>
      </c>
      <c r="C18" s="295" t="s">
        <v>1604</v>
      </c>
      <c r="D18" s="295"/>
      <c r="E18" s="295"/>
      <c r="F18" s="295"/>
      <c r="G18" s="295"/>
      <c r="H18" s="295"/>
      <c r="I18" s="295"/>
      <c r="J18" s="295"/>
      <c r="K18" s="295"/>
      <c r="L18" s="295"/>
      <c r="M18" s="295"/>
      <c r="N18" s="295"/>
      <c r="O18" s="295"/>
      <c r="P18" s="295"/>
      <c r="Q18" s="295"/>
      <c r="R18" s="295"/>
    </row>
    <row r="19" spans="2:18" x14ac:dyDescent="0.3">
      <c r="B19" s="229">
        <v>10</v>
      </c>
      <c r="C19" s="295" t="s">
        <v>1605</v>
      </c>
      <c r="D19" s="295"/>
      <c r="E19" s="295"/>
      <c r="F19" s="295"/>
      <c r="G19" s="295"/>
      <c r="H19" s="295"/>
      <c r="I19" s="295"/>
      <c r="J19" s="295"/>
      <c r="K19" s="295"/>
      <c r="L19" s="295"/>
      <c r="M19" s="295"/>
      <c r="N19" s="295"/>
      <c r="O19" s="295"/>
      <c r="P19" s="295"/>
      <c r="Q19" s="295"/>
      <c r="R19" s="295"/>
    </row>
    <row r="20" spans="2:18" x14ac:dyDescent="0.3">
      <c r="B20" s="229">
        <v>11</v>
      </c>
      <c r="C20" s="295" t="s">
        <v>1606</v>
      </c>
      <c r="D20" s="295"/>
      <c r="E20" s="295"/>
      <c r="F20" s="295"/>
      <c r="G20" s="295"/>
      <c r="H20" s="295"/>
      <c r="I20" s="295"/>
      <c r="J20" s="295"/>
      <c r="K20" s="295"/>
      <c r="L20" s="295"/>
      <c r="M20" s="295"/>
      <c r="N20" s="295"/>
      <c r="O20" s="295"/>
      <c r="P20" s="295"/>
      <c r="Q20" s="295"/>
      <c r="R20" s="295"/>
    </row>
    <row r="21" spans="2:18" x14ac:dyDescent="0.3">
      <c r="B21" s="229">
        <v>12</v>
      </c>
      <c r="C21" s="295" t="s">
        <v>1601</v>
      </c>
      <c r="D21" s="295"/>
      <c r="E21" s="295"/>
      <c r="F21" s="295"/>
      <c r="G21" s="295"/>
      <c r="H21" s="295"/>
      <c r="I21" s="295"/>
      <c r="J21" s="295"/>
      <c r="K21" s="295"/>
      <c r="L21" s="295"/>
      <c r="M21" s="295"/>
      <c r="N21" s="295"/>
      <c r="O21" s="295"/>
      <c r="P21" s="295"/>
      <c r="Q21" s="295"/>
      <c r="R21" s="295"/>
    </row>
  </sheetData>
  <mergeCells count="21">
    <mergeCell ref="L8:L9"/>
    <mergeCell ref="N8:N9"/>
    <mergeCell ref="O8:O9"/>
    <mergeCell ref="P8:P9"/>
    <mergeCell ref="R8:R9"/>
    <mergeCell ref="K8:K9"/>
    <mergeCell ref="B2:Q2"/>
    <mergeCell ref="D6:J6"/>
    <mergeCell ref="K6:N6"/>
    <mergeCell ref="O6:R6"/>
    <mergeCell ref="D7:G7"/>
    <mergeCell ref="H7:I7"/>
    <mergeCell ref="K7:L7"/>
    <mergeCell ref="M7:M9"/>
    <mergeCell ref="O7:P7"/>
    <mergeCell ref="Q7:Q9"/>
    <mergeCell ref="D8:E8"/>
    <mergeCell ref="F8:G8"/>
    <mergeCell ref="H8:H9"/>
    <mergeCell ref="I8:I9"/>
    <mergeCell ref="J8:J9"/>
  </mergeCells>
  <hyperlinks>
    <hyperlink ref="B2:Q2" location="Summary!B47" display="Template EU-SEC1 - Securitisation exposures in the non-trading book" xr:uid="{7A9A4299-2D7D-4F52-8CDE-CD87333DBB3B}"/>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BBA4D-6C10-4ED7-AE78-BC5FCCC8E8FC}">
  <sheetPr>
    <tabColor rgb="FF575783"/>
  </sheetPr>
  <dimension ref="B2:U21"/>
  <sheetViews>
    <sheetView workbookViewId="0">
      <selection activeCell="C8" sqref="C8:D8"/>
    </sheetView>
  </sheetViews>
  <sheetFormatPr defaultColWidth="9.109375" defaultRowHeight="14.4" x14ac:dyDescent="0.3"/>
  <cols>
    <col min="1" max="1" width="4.109375" style="22" customWidth="1"/>
    <col min="2" max="2" width="5.109375" style="22" customWidth="1"/>
    <col min="3" max="3" width="13.6640625" style="22" customWidth="1"/>
    <col min="4" max="4" width="27.33203125" style="22" customWidth="1"/>
    <col min="5" max="21" width="13.44140625" style="22" customWidth="1"/>
    <col min="22" max="16384" width="9.109375" style="22"/>
  </cols>
  <sheetData>
    <row r="2" spans="2:21" ht="21" x14ac:dyDescent="0.4">
      <c r="B2" s="23" t="s">
        <v>1616</v>
      </c>
    </row>
    <row r="3" spans="2:21" ht="18" x14ac:dyDescent="0.35">
      <c r="C3" s="411"/>
      <c r="D3" s="412"/>
      <c r="E3" s="412"/>
      <c r="F3" s="412"/>
      <c r="G3" s="412"/>
      <c r="H3" s="412"/>
      <c r="I3" s="412"/>
      <c r="J3" s="412"/>
      <c r="K3" s="412"/>
      <c r="L3" s="412"/>
      <c r="M3" s="49"/>
      <c r="N3" s="49"/>
    </row>
    <row r="5" spans="2:21" x14ac:dyDescent="0.3">
      <c r="B5" s="33"/>
      <c r="C5" s="33"/>
      <c r="D5" s="33"/>
      <c r="E5" s="78" t="s">
        <v>23</v>
      </c>
      <c r="F5" s="78" t="s">
        <v>25</v>
      </c>
      <c r="G5" s="78" t="s">
        <v>26</v>
      </c>
      <c r="H5" s="78" t="s">
        <v>27</v>
      </c>
      <c r="I5" s="78" t="s">
        <v>28</v>
      </c>
      <c r="J5" s="78" t="s">
        <v>29</v>
      </c>
      <c r="K5" s="78" t="s">
        <v>227</v>
      </c>
      <c r="L5" s="78" t="s">
        <v>228</v>
      </c>
      <c r="M5" s="78" t="s">
        <v>251</v>
      </c>
      <c r="N5" s="78" t="s">
        <v>252</v>
      </c>
      <c r="O5" s="78" t="s">
        <v>253</v>
      </c>
      <c r="P5" s="78" t="s">
        <v>254</v>
      </c>
      <c r="Q5" s="78" t="s">
        <v>264</v>
      </c>
      <c r="R5" s="78" t="s">
        <v>265</v>
      </c>
      <c r="S5" s="78" t="s">
        <v>266</v>
      </c>
      <c r="T5" s="78" t="s">
        <v>267</v>
      </c>
      <c r="U5" s="78" t="s">
        <v>268</v>
      </c>
    </row>
    <row r="6" spans="2:21" x14ac:dyDescent="0.3">
      <c r="B6" s="33"/>
      <c r="C6" s="33"/>
      <c r="D6" s="33"/>
      <c r="E6" s="766" t="s">
        <v>1625</v>
      </c>
      <c r="F6" s="738"/>
      <c r="G6" s="738"/>
      <c r="H6" s="738"/>
      <c r="I6" s="738"/>
      <c r="J6" s="738" t="s">
        <v>1626</v>
      </c>
      <c r="K6" s="738"/>
      <c r="L6" s="738"/>
      <c r="M6" s="738"/>
      <c r="N6" s="738" t="s">
        <v>1627</v>
      </c>
      <c r="O6" s="738"/>
      <c r="P6" s="738"/>
      <c r="Q6" s="738"/>
      <c r="R6" s="738" t="s">
        <v>1628</v>
      </c>
      <c r="S6" s="738"/>
      <c r="T6" s="738"/>
      <c r="U6" s="738"/>
    </row>
    <row r="7" spans="2:21" s="55" customFormat="1" ht="28.8" x14ac:dyDescent="0.3">
      <c r="B7" s="406"/>
      <c r="C7" s="406"/>
      <c r="D7" s="406" t="s">
        <v>2086</v>
      </c>
      <c r="E7" s="18" t="s">
        <v>269</v>
      </c>
      <c r="F7" s="18" t="s">
        <v>1629</v>
      </c>
      <c r="G7" s="18" t="s">
        <v>1630</v>
      </c>
      <c r="H7" s="18" t="s">
        <v>1631</v>
      </c>
      <c r="I7" s="18" t="s">
        <v>1632</v>
      </c>
      <c r="J7" s="18" t="s">
        <v>270</v>
      </c>
      <c r="K7" s="18" t="s">
        <v>1633</v>
      </c>
      <c r="L7" s="18" t="s">
        <v>271</v>
      </c>
      <c r="M7" s="414" t="s">
        <v>1632</v>
      </c>
      <c r="N7" s="18" t="s">
        <v>270</v>
      </c>
      <c r="O7" s="18" t="s">
        <v>1633</v>
      </c>
      <c r="P7" s="18" t="s">
        <v>271</v>
      </c>
      <c r="Q7" s="414" t="s">
        <v>1634</v>
      </c>
      <c r="R7" s="18" t="s">
        <v>270</v>
      </c>
      <c r="S7" s="18" t="s">
        <v>1633</v>
      </c>
      <c r="T7" s="18" t="s">
        <v>271</v>
      </c>
      <c r="U7" s="414" t="s">
        <v>1634</v>
      </c>
    </row>
    <row r="8" spans="2:21" x14ac:dyDescent="0.3">
      <c r="B8" s="288">
        <v>1</v>
      </c>
      <c r="C8" s="767" t="s">
        <v>1596</v>
      </c>
      <c r="D8" s="767"/>
      <c r="E8" s="295"/>
      <c r="F8" s="409">
        <f>F9+F16</f>
        <v>78113</v>
      </c>
      <c r="G8" s="409">
        <f>G9+G16</f>
        <v>129287</v>
      </c>
      <c r="H8" s="409">
        <f>H9+H16</f>
        <v>30948</v>
      </c>
      <c r="I8" s="295"/>
      <c r="J8" s="295"/>
      <c r="K8" s="295"/>
      <c r="L8" s="409">
        <f>L9+L16</f>
        <v>238348</v>
      </c>
      <c r="M8" s="295"/>
      <c r="N8" s="295"/>
      <c r="O8" s="295"/>
      <c r="P8" s="409">
        <f>P9+P16</f>
        <v>181933</v>
      </c>
      <c r="Q8" s="295"/>
      <c r="R8" s="295"/>
      <c r="S8" s="295"/>
      <c r="T8" s="409">
        <f>T9+T16</f>
        <v>14554.24</v>
      </c>
      <c r="U8" s="295"/>
    </row>
    <row r="9" spans="2:21" x14ac:dyDescent="0.3">
      <c r="B9" s="135">
        <v>2</v>
      </c>
      <c r="C9" s="765" t="s">
        <v>1617</v>
      </c>
      <c r="D9" s="765"/>
      <c r="E9" s="295"/>
      <c r="F9" s="409">
        <f>F10+F12</f>
        <v>0</v>
      </c>
      <c r="G9" s="409">
        <f>G10+G12</f>
        <v>37511</v>
      </c>
      <c r="H9" s="409">
        <f>H10</f>
        <v>28160</v>
      </c>
      <c r="I9" s="295"/>
      <c r="J9" s="295"/>
      <c r="K9" s="295"/>
      <c r="L9" s="409">
        <f>L10</f>
        <v>65671</v>
      </c>
      <c r="M9" s="295"/>
      <c r="N9" s="295"/>
      <c r="O9" s="295"/>
      <c r="P9" s="409">
        <f>P10</f>
        <v>55878</v>
      </c>
      <c r="Q9" s="295"/>
      <c r="R9" s="295"/>
      <c r="S9" s="295"/>
      <c r="T9" s="409">
        <f>T10</f>
        <v>4470.24</v>
      </c>
      <c r="U9" s="295"/>
    </row>
    <row r="10" spans="2:21" x14ac:dyDescent="0.3">
      <c r="B10" s="135">
        <v>3</v>
      </c>
      <c r="C10" s="765" t="s">
        <v>1618</v>
      </c>
      <c r="D10" s="765"/>
      <c r="E10" s="295"/>
      <c r="F10" s="295"/>
      <c r="G10" s="409">
        <f>G11+G13</f>
        <v>37511</v>
      </c>
      <c r="H10" s="409">
        <f>H11+H13</f>
        <v>28160</v>
      </c>
      <c r="I10" s="295"/>
      <c r="J10" s="295"/>
      <c r="K10" s="295"/>
      <c r="L10" s="409">
        <f>L11+L13</f>
        <v>65671</v>
      </c>
      <c r="M10" s="295"/>
      <c r="N10" s="295"/>
      <c r="O10" s="295"/>
      <c r="P10" s="409">
        <f>P11+P13</f>
        <v>55878</v>
      </c>
      <c r="Q10" s="295"/>
      <c r="R10" s="295"/>
      <c r="S10" s="295"/>
      <c r="T10" s="409">
        <f>T11+T13</f>
        <v>4470.24</v>
      </c>
      <c r="U10" s="295"/>
    </row>
    <row r="11" spans="2:21" x14ac:dyDescent="0.3">
      <c r="B11" s="135">
        <v>4</v>
      </c>
      <c r="C11" s="765" t="s">
        <v>1619</v>
      </c>
      <c r="D11" s="765"/>
      <c r="E11" s="295"/>
      <c r="F11" s="409">
        <v>0</v>
      </c>
      <c r="G11" s="409">
        <v>37511</v>
      </c>
      <c r="H11" s="409">
        <v>28160</v>
      </c>
      <c r="I11" s="295"/>
      <c r="J11" s="295"/>
      <c r="K11" s="295"/>
      <c r="L11" s="409">
        <v>65671</v>
      </c>
      <c r="M11" s="295"/>
      <c r="N11" s="295"/>
      <c r="O11" s="295"/>
      <c r="P11" s="409">
        <v>55878</v>
      </c>
      <c r="Q11" s="295"/>
      <c r="R11" s="295"/>
      <c r="S11" s="295"/>
      <c r="T11" s="409">
        <v>4470.24</v>
      </c>
      <c r="U11" s="295"/>
    </row>
    <row r="12" spans="2:21" x14ac:dyDescent="0.3">
      <c r="B12" s="135">
        <v>5</v>
      </c>
      <c r="C12" s="768" t="s">
        <v>1620</v>
      </c>
      <c r="D12" s="768"/>
      <c r="E12" s="295"/>
      <c r="F12" s="295"/>
      <c r="G12" s="295"/>
      <c r="H12" s="295"/>
      <c r="I12" s="295"/>
      <c r="J12" s="295"/>
      <c r="K12" s="295"/>
      <c r="L12" s="295"/>
      <c r="M12" s="295"/>
      <c r="N12" s="295"/>
      <c r="O12" s="295"/>
      <c r="P12" s="295"/>
      <c r="Q12" s="295"/>
      <c r="R12" s="295"/>
      <c r="S12" s="295"/>
      <c r="T12" s="295"/>
      <c r="U12" s="295"/>
    </row>
    <row r="13" spans="2:21" x14ac:dyDescent="0.3">
      <c r="B13" s="135">
        <v>6</v>
      </c>
      <c r="C13" s="765" t="s">
        <v>1621</v>
      </c>
      <c r="D13" s="765"/>
      <c r="E13" s="295"/>
      <c r="F13" s="295"/>
      <c r="G13" s="295"/>
      <c r="H13" s="295"/>
      <c r="I13" s="295"/>
      <c r="J13" s="295"/>
      <c r="K13" s="295"/>
      <c r="L13" s="295"/>
      <c r="M13" s="295"/>
      <c r="N13" s="295"/>
      <c r="O13" s="295"/>
      <c r="P13" s="295"/>
      <c r="Q13" s="295"/>
      <c r="R13" s="295"/>
      <c r="S13" s="295"/>
      <c r="T13" s="295"/>
      <c r="U13" s="295"/>
    </row>
    <row r="14" spans="2:21" x14ac:dyDescent="0.3">
      <c r="B14" s="135">
        <v>7</v>
      </c>
      <c r="C14" s="768" t="s">
        <v>1620</v>
      </c>
      <c r="D14" s="768"/>
      <c r="E14" s="295"/>
      <c r="F14" s="295"/>
      <c r="G14" s="295"/>
      <c r="H14" s="295"/>
      <c r="I14" s="295"/>
      <c r="J14" s="295"/>
      <c r="K14" s="295"/>
      <c r="L14" s="295"/>
      <c r="M14" s="295"/>
      <c r="N14" s="295"/>
      <c r="O14" s="295"/>
      <c r="P14" s="295"/>
      <c r="Q14" s="295"/>
      <c r="R14" s="295"/>
      <c r="S14" s="295"/>
      <c r="T14" s="295"/>
      <c r="U14" s="295"/>
    </row>
    <row r="15" spans="2:21" x14ac:dyDescent="0.3">
      <c r="B15" s="135">
        <v>8</v>
      </c>
      <c r="C15" s="765" t="s">
        <v>1622</v>
      </c>
      <c r="D15" s="765"/>
      <c r="E15" s="295"/>
      <c r="F15" s="295"/>
      <c r="G15" s="295"/>
      <c r="H15" s="295"/>
      <c r="I15" s="295"/>
      <c r="J15" s="295"/>
      <c r="K15" s="295"/>
      <c r="L15" s="295"/>
      <c r="M15" s="295"/>
      <c r="N15" s="295"/>
      <c r="O15" s="295"/>
      <c r="P15" s="295"/>
      <c r="Q15" s="295"/>
      <c r="R15" s="295"/>
      <c r="S15" s="295"/>
      <c r="T15" s="295"/>
      <c r="U15" s="295"/>
    </row>
    <row r="16" spans="2:21" x14ac:dyDescent="0.3">
      <c r="B16" s="135">
        <v>9</v>
      </c>
      <c r="C16" s="765" t="s">
        <v>1623</v>
      </c>
      <c r="D16" s="765"/>
      <c r="E16" s="295"/>
      <c r="F16" s="409">
        <f>F17+F23</f>
        <v>78113</v>
      </c>
      <c r="G16" s="409">
        <f>G17+G23</f>
        <v>91776</v>
      </c>
      <c r="H16" s="409">
        <f>H17+H23</f>
        <v>2788</v>
      </c>
      <c r="I16" s="295"/>
      <c r="J16" s="295"/>
      <c r="K16" s="295"/>
      <c r="L16" s="409">
        <f>L17+L23</f>
        <v>172677</v>
      </c>
      <c r="M16" s="295"/>
      <c r="N16" s="295"/>
      <c r="O16" s="295"/>
      <c r="P16" s="409">
        <f>P17+P23</f>
        <v>126055</v>
      </c>
      <c r="Q16" s="295"/>
      <c r="R16" s="295"/>
      <c r="S16" s="295"/>
      <c r="T16" s="409">
        <f>T17+T23</f>
        <v>10084</v>
      </c>
      <c r="U16" s="295"/>
    </row>
    <row r="17" spans="2:21" x14ac:dyDescent="0.3">
      <c r="B17" s="135">
        <v>10</v>
      </c>
      <c r="C17" s="765" t="s">
        <v>1618</v>
      </c>
      <c r="D17" s="765"/>
      <c r="E17" s="295"/>
      <c r="F17" s="409">
        <f>F18+F20</f>
        <v>78113</v>
      </c>
      <c r="G17" s="409">
        <f>G18+G20</f>
        <v>91776</v>
      </c>
      <c r="H17" s="409">
        <f>H18+H20</f>
        <v>2788</v>
      </c>
      <c r="I17" s="295"/>
      <c r="J17" s="295"/>
      <c r="K17" s="295"/>
      <c r="L17" s="409">
        <f>L18+L20</f>
        <v>172677</v>
      </c>
      <c r="M17" s="295"/>
      <c r="N17" s="295"/>
      <c r="O17" s="295"/>
      <c r="P17" s="409">
        <f>P18+P20</f>
        <v>126055</v>
      </c>
      <c r="Q17" s="295"/>
      <c r="R17" s="295"/>
      <c r="S17" s="295"/>
      <c r="T17" s="409">
        <f>T18+T20</f>
        <v>10084</v>
      </c>
      <c r="U17" s="295"/>
    </row>
    <row r="18" spans="2:21" x14ac:dyDescent="0.3">
      <c r="B18" s="135">
        <v>11</v>
      </c>
      <c r="C18" s="765" t="s">
        <v>1624</v>
      </c>
      <c r="D18" s="765"/>
      <c r="E18" s="295"/>
      <c r="F18" s="409">
        <v>78113</v>
      </c>
      <c r="G18" s="409">
        <v>91776</v>
      </c>
      <c r="H18" s="409">
        <v>2788</v>
      </c>
      <c r="I18" s="295"/>
      <c r="J18" s="295"/>
      <c r="K18" s="295"/>
      <c r="L18" s="409">
        <v>172677</v>
      </c>
      <c r="M18" s="295"/>
      <c r="N18" s="295"/>
      <c r="O18" s="295"/>
      <c r="P18" s="409">
        <v>126055</v>
      </c>
      <c r="Q18" s="295"/>
      <c r="R18" s="295"/>
      <c r="S18" s="295"/>
      <c r="T18" s="409">
        <v>10084</v>
      </c>
      <c r="U18" s="295"/>
    </row>
    <row r="19" spans="2:21" x14ac:dyDescent="0.3">
      <c r="B19" s="135">
        <v>12</v>
      </c>
      <c r="C19" s="765" t="s">
        <v>1621</v>
      </c>
      <c r="D19" s="765"/>
      <c r="E19" s="295"/>
      <c r="F19" s="295"/>
      <c r="G19" s="295"/>
      <c r="H19" s="295"/>
      <c r="I19" s="295"/>
      <c r="J19" s="295"/>
      <c r="K19" s="295"/>
      <c r="L19" s="295"/>
      <c r="M19" s="295"/>
      <c r="N19" s="295"/>
      <c r="O19" s="295"/>
      <c r="P19" s="295"/>
      <c r="Q19" s="295"/>
      <c r="R19" s="295"/>
      <c r="S19" s="295"/>
      <c r="T19" s="295"/>
      <c r="U19" s="295"/>
    </row>
    <row r="20" spans="2:21" x14ac:dyDescent="0.3">
      <c r="B20" s="135">
        <v>13</v>
      </c>
      <c r="C20" s="765" t="s">
        <v>1622</v>
      </c>
      <c r="D20" s="765"/>
      <c r="E20" s="295"/>
      <c r="F20" s="295"/>
      <c r="G20" s="295"/>
      <c r="H20" s="295"/>
      <c r="I20" s="295"/>
      <c r="J20" s="295"/>
      <c r="K20" s="295"/>
      <c r="L20" s="295"/>
      <c r="M20" s="295"/>
      <c r="N20" s="295"/>
      <c r="O20" s="295"/>
      <c r="P20" s="295"/>
      <c r="Q20" s="295"/>
      <c r="R20" s="295"/>
      <c r="S20" s="295"/>
      <c r="T20" s="295"/>
      <c r="U20" s="295"/>
    </row>
    <row r="21" spans="2:21" ht="13.5" customHeight="1" x14ac:dyDescent="0.3">
      <c r="H21" s="413"/>
    </row>
  </sheetData>
  <mergeCells count="17">
    <mergeCell ref="C16:D16"/>
    <mergeCell ref="C17:D17"/>
    <mergeCell ref="C18:D18"/>
    <mergeCell ref="C19:D19"/>
    <mergeCell ref="C20:D20"/>
    <mergeCell ref="C15:D15"/>
    <mergeCell ref="E6:I6"/>
    <mergeCell ref="J6:M6"/>
    <mergeCell ref="N6:Q6"/>
    <mergeCell ref="R6:U6"/>
    <mergeCell ref="C8:D8"/>
    <mergeCell ref="C9:D9"/>
    <mergeCell ref="C10:D10"/>
    <mergeCell ref="C11:D11"/>
    <mergeCell ref="C12:D12"/>
    <mergeCell ref="C13:D13"/>
    <mergeCell ref="C14:D14"/>
  </mergeCells>
  <hyperlinks>
    <hyperlink ref="B2" location="Summary!B48" display="EU SEC3 forma. Pakeitimo vertybiniais popieriais pozicijos ne prekybos knygoje ir susiję reguliuojamojo kapitalo reikalavimai. Įstaiga, veikianti kaip iniciatorė arba rėmėja" xr:uid="{6F0F7BF5-352A-449E-9352-CCB8252DFF39}"/>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979CD-59FE-4A8A-8773-ADBA0EE4A0E1}">
  <sheetPr>
    <tabColor rgb="FF575783"/>
  </sheetPr>
  <dimension ref="B2:F27"/>
  <sheetViews>
    <sheetView workbookViewId="0">
      <selection activeCell="B2" sqref="B2"/>
    </sheetView>
  </sheetViews>
  <sheetFormatPr defaultColWidth="9.109375" defaultRowHeight="14.4" x14ac:dyDescent="0.3"/>
  <cols>
    <col min="1" max="1" width="4.6640625" style="22" customWidth="1"/>
    <col min="2" max="2" width="5.6640625" style="22" customWidth="1"/>
    <col min="3" max="3" width="55.44140625" style="22" customWidth="1"/>
    <col min="4" max="4" width="22.44140625" style="22" customWidth="1"/>
    <col min="5" max="5" width="19.6640625" style="22" customWidth="1"/>
    <col min="6" max="6" width="24.109375" style="22" customWidth="1"/>
    <col min="7" max="16384" width="9.109375" style="22"/>
  </cols>
  <sheetData>
    <row r="2" spans="2:6" ht="21" x14ac:dyDescent="0.4">
      <c r="B2" s="20" t="s">
        <v>1635</v>
      </c>
      <c r="C2" s="415"/>
      <c r="D2" s="415"/>
      <c r="E2" s="415"/>
    </row>
    <row r="3" spans="2:6" x14ac:dyDescent="0.3">
      <c r="C3" s="416"/>
      <c r="D3" s="416"/>
      <c r="E3" s="416"/>
      <c r="F3" s="416"/>
    </row>
    <row r="5" spans="2:6" x14ac:dyDescent="0.3">
      <c r="B5" s="406"/>
      <c r="C5" s="406"/>
      <c r="D5" s="78" t="s">
        <v>23</v>
      </c>
      <c r="E5" s="78" t="s">
        <v>25</v>
      </c>
      <c r="F5" s="78" t="s">
        <v>26</v>
      </c>
    </row>
    <row r="6" spans="2:6" x14ac:dyDescent="0.3">
      <c r="B6" s="406"/>
      <c r="C6" s="406"/>
      <c r="D6" s="738" t="s">
        <v>1636</v>
      </c>
      <c r="E6" s="738"/>
      <c r="F6" s="738"/>
    </row>
    <row r="7" spans="2:6" x14ac:dyDescent="0.3">
      <c r="B7" s="406"/>
      <c r="C7" s="406"/>
      <c r="D7" s="738" t="s">
        <v>1637</v>
      </c>
      <c r="E7" s="738"/>
      <c r="F7" s="708" t="s">
        <v>1639</v>
      </c>
    </row>
    <row r="8" spans="2:6" ht="34.200000000000003" customHeight="1" x14ac:dyDescent="0.3">
      <c r="B8" s="406"/>
      <c r="C8" s="406" t="s">
        <v>2086</v>
      </c>
      <c r="D8" s="78"/>
      <c r="E8" s="407" t="s">
        <v>1638</v>
      </c>
      <c r="F8" s="708"/>
    </row>
    <row r="9" spans="2:6" x14ac:dyDescent="0.3">
      <c r="B9" s="230">
        <v>1</v>
      </c>
      <c r="C9" s="408" t="s">
        <v>1596</v>
      </c>
      <c r="D9" s="409">
        <f>D10+D15</f>
        <v>547453</v>
      </c>
      <c r="E9" s="409">
        <v>28514</v>
      </c>
      <c r="F9" s="409">
        <f>F10+F15</f>
        <v>0</v>
      </c>
    </row>
    <row r="10" spans="2:6" x14ac:dyDescent="0.3">
      <c r="B10" s="229">
        <v>2</v>
      </c>
      <c r="C10" s="410" t="s">
        <v>1597</v>
      </c>
      <c r="D10" s="409">
        <f>SUM(D11:D14)</f>
        <v>547453</v>
      </c>
      <c r="E10" s="409">
        <v>28514</v>
      </c>
      <c r="F10" s="409">
        <f>SUM(F11:F14)</f>
        <v>0</v>
      </c>
    </row>
    <row r="11" spans="2:6" x14ac:dyDescent="0.3">
      <c r="B11" s="229">
        <v>3</v>
      </c>
      <c r="C11" s="295" t="s">
        <v>1598</v>
      </c>
      <c r="D11" s="295"/>
      <c r="E11" s="295"/>
      <c r="F11" s="295"/>
    </row>
    <row r="12" spans="2:6" x14ac:dyDescent="0.3">
      <c r="B12" s="229">
        <v>4</v>
      </c>
      <c r="C12" s="295" t="s">
        <v>1599</v>
      </c>
      <c r="D12" s="295"/>
      <c r="E12" s="295"/>
      <c r="F12" s="295"/>
    </row>
    <row r="13" spans="2:6" x14ac:dyDescent="0.3">
      <c r="B13" s="229">
        <v>5</v>
      </c>
      <c r="C13" s="295" t="s">
        <v>1600</v>
      </c>
      <c r="D13" s="409">
        <v>547453</v>
      </c>
      <c r="E13" s="409">
        <v>28514</v>
      </c>
      <c r="F13" s="295">
        <v>0</v>
      </c>
    </row>
    <row r="14" spans="2:6" x14ac:dyDescent="0.3">
      <c r="B14" s="229">
        <v>6</v>
      </c>
      <c r="C14" s="295" t="s">
        <v>1601</v>
      </c>
      <c r="D14" s="295"/>
      <c r="E14" s="295"/>
      <c r="F14" s="295"/>
    </row>
    <row r="15" spans="2:6" x14ac:dyDescent="0.3">
      <c r="B15" s="229">
        <v>7</v>
      </c>
      <c r="C15" s="410" t="s">
        <v>1602</v>
      </c>
      <c r="D15" s="135"/>
      <c r="E15" s="135"/>
      <c r="F15" s="135"/>
    </row>
    <row r="16" spans="2:6" x14ac:dyDescent="0.3">
      <c r="B16" s="229">
        <v>8</v>
      </c>
      <c r="C16" s="295" t="s">
        <v>1603</v>
      </c>
      <c r="D16" s="295"/>
      <c r="E16" s="295"/>
      <c r="F16" s="295"/>
    </row>
    <row r="17" spans="2:6" x14ac:dyDescent="0.3">
      <c r="B17" s="229">
        <v>9</v>
      </c>
      <c r="C17" s="295" t="s">
        <v>1604</v>
      </c>
      <c r="D17" s="295"/>
      <c r="E17" s="295"/>
      <c r="F17" s="295"/>
    </row>
    <row r="18" spans="2:6" x14ac:dyDescent="0.3">
      <c r="B18" s="229">
        <v>10</v>
      </c>
      <c r="C18" s="295" t="s">
        <v>1605</v>
      </c>
      <c r="D18" s="295"/>
      <c r="E18" s="295"/>
      <c r="F18" s="295"/>
    </row>
    <row r="19" spans="2:6" x14ac:dyDescent="0.3">
      <c r="B19" s="229">
        <v>11</v>
      </c>
      <c r="C19" s="295" t="s">
        <v>1606</v>
      </c>
      <c r="D19" s="295"/>
      <c r="E19" s="295"/>
      <c r="F19" s="295"/>
    </row>
    <row r="20" spans="2:6" x14ac:dyDescent="0.3">
      <c r="B20" s="229">
        <v>12</v>
      </c>
      <c r="C20" s="295" t="s">
        <v>1601</v>
      </c>
      <c r="D20" s="295"/>
      <c r="E20" s="295"/>
      <c r="F20" s="295"/>
    </row>
    <row r="25" spans="2:6" x14ac:dyDescent="0.3">
      <c r="E25" s="417"/>
    </row>
    <row r="26" spans="2:6" x14ac:dyDescent="0.3">
      <c r="E26" s="417"/>
    </row>
    <row r="27" spans="2:6" x14ac:dyDescent="0.3">
      <c r="E27" s="417"/>
    </row>
  </sheetData>
  <mergeCells count="3">
    <mergeCell ref="D6:F6"/>
    <mergeCell ref="D7:E7"/>
    <mergeCell ref="F7:F8"/>
  </mergeCells>
  <hyperlinks>
    <hyperlink ref="B2" location="Summary!B49" display="Template EU-SEC5 - Exposures securitised by the institution - Exposures in default and specific credit risk adjustments" xr:uid="{C4134397-CAAE-4673-A12D-78E89D1E336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87888-EAFC-4BE0-8251-8C96D3C10A3D}">
  <sheetPr>
    <tabColor rgb="FF575783"/>
  </sheetPr>
  <dimension ref="B2:D16"/>
  <sheetViews>
    <sheetView workbookViewId="0">
      <selection activeCell="C6" sqref="C6"/>
    </sheetView>
  </sheetViews>
  <sheetFormatPr defaultRowHeight="14.4" x14ac:dyDescent="0.3"/>
  <cols>
    <col min="1" max="1" width="4.5546875" style="22" customWidth="1"/>
    <col min="2" max="2" width="8.88671875" style="22"/>
    <col min="3" max="3" width="45.21875" style="22" customWidth="1"/>
    <col min="4" max="4" width="12.109375" style="22" customWidth="1"/>
    <col min="5" max="16384" width="8.88671875" style="22"/>
  </cols>
  <sheetData>
    <row r="2" spans="2:4" ht="21" x14ac:dyDescent="0.4">
      <c r="B2" s="23" t="s">
        <v>1584</v>
      </c>
      <c r="C2" s="418"/>
      <c r="D2" s="419"/>
    </row>
    <row r="3" spans="2:4" x14ac:dyDescent="0.3">
      <c r="B3" s="420"/>
      <c r="C3" s="418"/>
      <c r="D3" s="419"/>
    </row>
    <row r="4" spans="2:4" x14ac:dyDescent="0.3">
      <c r="B4" s="33"/>
      <c r="C4" s="33"/>
      <c r="D4" s="78" t="s">
        <v>23</v>
      </c>
    </row>
    <row r="5" spans="2:4" x14ac:dyDescent="0.3">
      <c r="B5" s="48"/>
      <c r="C5" s="85" t="s">
        <v>2086</v>
      </c>
      <c r="D5" s="133" t="s">
        <v>1517</v>
      </c>
    </row>
    <row r="6" spans="2:4" x14ac:dyDescent="0.3">
      <c r="B6" s="421"/>
      <c r="C6" s="422" t="s">
        <v>1585</v>
      </c>
      <c r="D6" s="273"/>
    </row>
    <row r="7" spans="2:4" x14ac:dyDescent="0.3">
      <c r="B7" s="423">
        <v>1</v>
      </c>
      <c r="C7" s="424" t="s">
        <v>1586</v>
      </c>
      <c r="D7" s="425">
        <v>11841.1625</v>
      </c>
    </row>
    <row r="8" spans="2:4" x14ac:dyDescent="0.3">
      <c r="B8" s="426">
        <v>2</v>
      </c>
      <c r="C8" s="424" t="s">
        <v>1587</v>
      </c>
      <c r="D8" s="425">
        <v>54</v>
      </c>
    </row>
    <row r="9" spans="2:4" x14ac:dyDescent="0.3">
      <c r="B9" s="423">
        <v>3</v>
      </c>
      <c r="C9" s="424" t="s">
        <v>1588</v>
      </c>
      <c r="D9" s="185">
        <v>0</v>
      </c>
    </row>
    <row r="10" spans="2:4" x14ac:dyDescent="0.3">
      <c r="B10" s="423">
        <v>4</v>
      </c>
      <c r="C10" s="424" t="s">
        <v>1589</v>
      </c>
      <c r="D10" s="425"/>
    </row>
    <row r="11" spans="2:4" x14ac:dyDescent="0.3">
      <c r="B11" s="423"/>
      <c r="C11" s="276" t="s">
        <v>1590</v>
      </c>
      <c r="D11" s="273"/>
    </row>
    <row r="12" spans="2:4" x14ac:dyDescent="0.3">
      <c r="B12" s="423">
        <v>5</v>
      </c>
      <c r="C12" s="427" t="s">
        <v>1591</v>
      </c>
      <c r="D12" s="425"/>
    </row>
    <row r="13" spans="2:4" x14ac:dyDescent="0.3">
      <c r="B13" s="423">
        <v>6</v>
      </c>
      <c r="C13" s="427" t="s">
        <v>1592</v>
      </c>
      <c r="D13" s="425"/>
    </row>
    <row r="14" spans="2:4" x14ac:dyDescent="0.3">
      <c r="B14" s="423">
        <v>7</v>
      </c>
      <c r="C14" s="427" t="s">
        <v>1593</v>
      </c>
      <c r="D14" s="425"/>
    </row>
    <row r="15" spans="2:4" x14ac:dyDescent="0.3">
      <c r="B15" s="423">
        <v>8</v>
      </c>
      <c r="C15" s="184" t="s">
        <v>1594</v>
      </c>
      <c r="D15" s="425"/>
    </row>
    <row r="16" spans="2:4" x14ac:dyDescent="0.3">
      <c r="B16" s="423">
        <v>9</v>
      </c>
      <c r="C16" s="276" t="s">
        <v>740</v>
      </c>
      <c r="D16" s="425">
        <f>SUM(D7:D15)</f>
        <v>11895.1625</v>
      </c>
    </row>
  </sheetData>
  <hyperlinks>
    <hyperlink ref="B2" location="Summary!B51" display="Template EU MR1 - Market risk under the standardised approach" xr:uid="{447FC122-46B0-4EE4-91D0-F177FE4BEAF9}"/>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B952C-DE76-4536-9894-805614ED364D}">
  <sheetPr>
    <tabColor rgb="FF575783"/>
  </sheetPr>
  <dimension ref="B2:E8"/>
  <sheetViews>
    <sheetView workbookViewId="0">
      <selection activeCell="C6" sqref="C6"/>
    </sheetView>
  </sheetViews>
  <sheetFormatPr defaultColWidth="8.6640625" defaultRowHeight="14.4" x14ac:dyDescent="0.3"/>
  <cols>
    <col min="1" max="1" width="4.44140625" style="96" customWidth="1"/>
    <col min="2" max="2" width="8.6640625" style="96"/>
    <col min="3" max="3" width="47.33203125" style="96" customWidth="1"/>
    <col min="4" max="4" width="22.5546875" style="96" customWidth="1"/>
    <col min="5" max="5" width="23.5546875" style="96" customWidth="1"/>
    <col min="6" max="16384" width="8.6640625" style="96"/>
  </cols>
  <sheetData>
    <row r="2" spans="2:5" ht="21" x14ac:dyDescent="0.3">
      <c r="B2" s="65" t="s">
        <v>1643</v>
      </c>
      <c r="C2" s="118"/>
    </row>
    <row r="3" spans="2:5" x14ac:dyDescent="0.3">
      <c r="B3" s="77"/>
    </row>
    <row r="4" spans="2:5" x14ac:dyDescent="0.3">
      <c r="B4" s="428"/>
      <c r="C4" s="428"/>
      <c r="D4" s="78" t="s">
        <v>23</v>
      </c>
      <c r="E4" s="80" t="s">
        <v>25</v>
      </c>
    </row>
    <row r="5" spans="2:5" ht="28.8" x14ac:dyDescent="0.3">
      <c r="B5" s="125" t="s">
        <v>60</v>
      </c>
      <c r="C5" s="700" t="s">
        <v>2086</v>
      </c>
      <c r="D5" s="133" t="s">
        <v>1644</v>
      </c>
      <c r="E5" s="133" t="s">
        <v>1645</v>
      </c>
    </row>
    <row r="6" spans="2:5" x14ac:dyDescent="0.3">
      <c r="B6" s="183">
        <v>1</v>
      </c>
      <c r="C6" s="173" t="s">
        <v>1646</v>
      </c>
      <c r="D6" s="400">
        <v>2488.6999999999998</v>
      </c>
      <c r="E6" s="431" t="s">
        <v>60</v>
      </c>
    </row>
    <row r="7" spans="2:5" x14ac:dyDescent="0.3">
      <c r="B7" s="183">
        <v>2</v>
      </c>
      <c r="C7" s="173" t="s">
        <v>1647</v>
      </c>
      <c r="D7" s="400">
        <v>2115.4</v>
      </c>
      <c r="E7" s="432"/>
    </row>
    <row r="8" spans="2:5" x14ac:dyDescent="0.3">
      <c r="B8" s="183">
        <v>3</v>
      </c>
      <c r="C8" s="173" t="s">
        <v>740</v>
      </c>
      <c r="D8" s="430"/>
      <c r="E8" s="429">
        <v>1476.5</v>
      </c>
    </row>
  </sheetData>
  <hyperlinks>
    <hyperlink ref="B2" location="Summary!B53" display="Template EU CVA 1 – Credit valuation adjustment risk under the Reduced Basic Approach (R-BA)" xr:uid="{5A2A1901-4950-44FE-806F-65F5D42BC7F2}"/>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B94F6-8D80-49E8-A0E8-16F3F3670392}">
  <sheetPr>
    <tabColor rgb="FF575783"/>
  </sheetPr>
  <dimension ref="B2:N21"/>
  <sheetViews>
    <sheetView workbookViewId="0">
      <selection activeCell="B6" sqref="B6:N6"/>
    </sheetView>
  </sheetViews>
  <sheetFormatPr defaultColWidth="9.33203125" defaultRowHeight="14.4" x14ac:dyDescent="0.3"/>
  <cols>
    <col min="1" max="1" width="5.44140625" style="22" customWidth="1"/>
    <col min="2" max="2" width="7.44140625" style="22" customWidth="1"/>
    <col min="3" max="3" width="58.5546875" style="22" customWidth="1"/>
    <col min="4" max="5" width="10.33203125" style="22" customWidth="1"/>
    <col min="6" max="6" width="10.33203125" style="34" customWidth="1"/>
    <col min="7" max="14" width="10.33203125" style="22" customWidth="1"/>
    <col min="15" max="16384" width="9.33203125" style="22"/>
  </cols>
  <sheetData>
    <row r="2" spans="2:14" s="433" customFormat="1" ht="21" x14ac:dyDescent="0.3">
      <c r="B2" s="444" t="s">
        <v>1654</v>
      </c>
    </row>
    <row r="3" spans="2:14" s="433" customFormat="1" x14ac:dyDescent="0.3">
      <c r="B3" s="22"/>
    </row>
    <row r="4" spans="2:14" x14ac:dyDescent="0.3">
      <c r="B4" s="434"/>
      <c r="C4" s="435"/>
      <c r="D4" s="436" t="s">
        <v>23</v>
      </c>
      <c r="E4" s="436" t="s">
        <v>25</v>
      </c>
      <c r="F4" s="436" t="s">
        <v>26</v>
      </c>
      <c r="G4" s="436" t="s">
        <v>27</v>
      </c>
      <c r="H4" s="436" t="s">
        <v>28</v>
      </c>
      <c r="I4" s="436" t="s">
        <v>29</v>
      </c>
      <c r="J4" s="436" t="s">
        <v>227</v>
      </c>
      <c r="K4" s="436" t="s">
        <v>228</v>
      </c>
      <c r="L4" s="436" t="s">
        <v>251</v>
      </c>
      <c r="M4" s="436" t="s">
        <v>252</v>
      </c>
      <c r="N4" s="436" t="s">
        <v>253</v>
      </c>
    </row>
    <row r="5" spans="2:14" ht="26.4" x14ac:dyDescent="0.3">
      <c r="B5" s="434"/>
      <c r="C5" s="437" t="s">
        <v>2086</v>
      </c>
      <c r="D5" s="436" t="s">
        <v>30</v>
      </c>
      <c r="E5" s="436" t="s">
        <v>318</v>
      </c>
      <c r="F5" s="436" t="s">
        <v>319</v>
      </c>
      <c r="G5" s="436" t="s">
        <v>320</v>
      </c>
      <c r="H5" s="436" t="s">
        <v>321</v>
      </c>
      <c r="I5" s="436" t="s">
        <v>322</v>
      </c>
      <c r="J5" s="436" t="s">
        <v>323</v>
      </c>
      <c r="K5" s="436" t="s">
        <v>324</v>
      </c>
      <c r="L5" s="436" t="s">
        <v>325</v>
      </c>
      <c r="M5" s="436" t="s">
        <v>326</v>
      </c>
      <c r="N5" s="436" t="s">
        <v>1661</v>
      </c>
    </row>
    <row r="6" spans="2:14" x14ac:dyDescent="0.3">
      <c r="B6" s="769" t="s">
        <v>1655</v>
      </c>
      <c r="C6" s="769"/>
      <c r="D6" s="769"/>
      <c r="E6" s="769"/>
      <c r="F6" s="769"/>
      <c r="G6" s="769"/>
      <c r="H6" s="769"/>
      <c r="I6" s="769"/>
      <c r="J6" s="769"/>
      <c r="K6" s="769"/>
      <c r="L6" s="769"/>
      <c r="M6" s="769"/>
      <c r="N6" s="769"/>
    </row>
    <row r="7" spans="2:14" x14ac:dyDescent="0.3">
      <c r="B7" s="438">
        <v>1</v>
      </c>
      <c r="C7" s="439" t="s">
        <v>1656</v>
      </c>
      <c r="D7" s="440">
        <v>136</v>
      </c>
      <c r="E7" s="440">
        <v>528</v>
      </c>
      <c r="F7" s="440">
        <v>733</v>
      </c>
      <c r="G7" s="440">
        <v>-189</v>
      </c>
      <c r="H7" s="440">
        <v>88</v>
      </c>
      <c r="I7" s="440">
        <v>143</v>
      </c>
      <c r="J7" s="440">
        <v>880</v>
      </c>
      <c r="K7" s="440">
        <v>159</v>
      </c>
      <c r="L7" s="440">
        <v>30</v>
      </c>
      <c r="M7" s="440">
        <v>60</v>
      </c>
      <c r="N7" s="440">
        <v>257</v>
      </c>
    </row>
    <row r="8" spans="2:14" x14ac:dyDescent="0.3">
      <c r="B8" s="438">
        <v>2</v>
      </c>
      <c r="C8" s="439" t="s">
        <v>1657</v>
      </c>
      <c r="D8" s="440">
        <v>136</v>
      </c>
      <c r="E8" s="440">
        <v>528</v>
      </c>
      <c r="F8" s="440">
        <v>733</v>
      </c>
      <c r="G8" s="440">
        <v>251</v>
      </c>
      <c r="H8" s="440">
        <v>88</v>
      </c>
      <c r="I8" s="440">
        <v>143</v>
      </c>
      <c r="J8" s="440">
        <v>880</v>
      </c>
      <c r="K8" s="440">
        <v>159</v>
      </c>
      <c r="L8" s="440">
        <v>30</v>
      </c>
      <c r="M8" s="440">
        <v>60</v>
      </c>
      <c r="N8" s="440">
        <v>301</v>
      </c>
    </row>
    <row r="9" spans="2:14" x14ac:dyDescent="0.3">
      <c r="B9" s="438">
        <v>3</v>
      </c>
      <c r="C9" s="439" t="s">
        <v>1658</v>
      </c>
      <c r="D9" s="440">
        <v>0</v>
      </c>
      <c r="E9" s="440">
        <v>0</v>
      </c>
      <c r="F9" s="440">
        <v>0</v>
      </c>
      <c r="G9" s="440">
        <v>0</v>
      </c>
      <c r="H9" s="440">
        <v>0</v>
      </c>
      <c r="I9" s="440">
        <v>0</v>
      </c>
      <c r="J9" s="440">
        <v>0</v>
      </c>
      <c r="K9" s="440">
        <v>0</v>
      </c>
      <c r="L9" s="440">
        <v>0</v>
      </c>
      <c r="M9" s="440">
        <v>0</v>
      </c>
      <c r="N9" s="440">
        <v>0</v>
      </c>
    </row>
    <row r="10" spans="2:14" x14ac:dyDescent="0.3">
      <c r="B10" s="438">
        <v>4</v>
      </c>
      <c r="C10" s="439" t="s">
        <v>1659</v>
      </c>
      <c r="D10" s="440">
        <v>0</v>
      </c>
      <c r="E10" s="440">
        <v>0</v>
      </c>
      <c r="F10" s="440">
        <v>0</v>
      </c>
      <c r="G10" s="440">
        <v>0</v>
      </c>
      <c r="H10" s="440">
        <v>0</v>
      </c>
      <c r="I10" s="440">
        <v>0</v>
      </c>
      <c r="J10" s="440">
        <v>0</v>
      </c>
      <c r="K10" s="440">
        <v>0</v>
      </c>
      <c r="L10" s="440">
        <v>0</v>
      </c>
      <c r="M10" s="440">
        <v>0</v>
      </c>
      <c r="N10" s="440">
        <v>0</v>
      </c>
    </row>
    <row r="11" spans="2:14" ht="26.4" x14ac:dyDescent="0.3">
      <c r="B11" s="438">
        <v>5</v>
      </c>
      <c r="C11" s="439" t="s">
        <v>1660</v>
      </c>
      <c r="D11" s="440">
        <v>136</v>
      </c>
      <c r="E11" s="440">
        <v>528</v>
      </c>
      <c r="F11" s="440">
        <v>733</v>
      </c>
      <c r="G11" s="440">
        <v>-189</v>
      </c>
      <c r="H11" s="440">
        <v>88</v>
      </c>
      <c r="I11" s="440">
        <v>143</v>
      </c>
      <c r="J11" s="440">
        <v>880</v>
      </c>
      <c r="K11" s="440">
        <v>159</v>
      </c>
      <c r="L11" s="440">
        <v>30</v>
      </c>
      <c r="M11" s="440">
        <v>60</v>
      </c>
      <c r="N11" s="440">
        <v>257</v>
      </c>
    </row>
    <row r="12" spans="2:14" x14ac:dyDescent="0.3">
      <c r="B12" s="770" t="s">
        <v>1662</v>
      </c>
      <c r="C12" s="770"/>
      <c r="D12" s="770"/>
      <c r="E12" s="770"/>
      <c r="F12" s="770"/>
      <c r="G12" s="770"/>
      <c r="H12" s="770"/>
      <c r="I12" s="770"/>
      <c r="J12" s="770"/>
      <c r="K12" s="770"/>
      <c r="L12" s="770"/>
      <c r="M12" s="770"/>
      <c r="N12" s="770"/>
    </row>
    <row r="13" spans="2:14" x14ac:dyDescent="0.3">
      <c r="B13" s="438">
        <v>6</v>
      </c>
      <c r="C13" s="439" t="s">
        <v>1656</v>
      </c>
      <c r="D13" s="440">
        <v>0</v>
      </c>
      <c r="E13" s="440">
        <v>455</v>
      </c>
      <c r="F13" s="440">
        <v>595</v>
      </c>
      <c r="G13" s="440">
        <v>-189</v>
      </c>
      <c r="H13" s="440">
        <v>0</v>
      </c>
      <c r="I13" s="440">
        <v>143</v>
      </c>
      <c r="J13" s="440">
        <v>880</v>
      </c>
      <c r="K13" s="440">
        <v>103</v>
      </c>
      <c r="L13" s="440">
        <v>0</v>
      </c>
      <c r="M13" s="440">
        <v>0</v>
      </c>
      <c r="N13" s="440">
        <v>199</v>
      </c>
    </row>
    <row r="14" spans="2:14" x14ac:dyDescent="0.3">
      <c r="B14" s="438">
        <v>7</v>
      </c>
      <c r="C14" s="439" t="s">
        <v>1657</v>
      </c>
      <c r="D14" s="440">
        <v>0</v>
      </c>
      <c r="E14" s="440">
        <v>455</v>
      </c>
      <c r="F14" s="440">
        <v>595</v>
      </c>
      <c r="G14" s="440">
        <v>251</v>
      </c>
      <c r="H14" s="440">
        <v>0</v>
      </c>
      <c r="I14" s="440">
        <v>143</v>
      </c>
      <c r="J14" s="440">
        <v>880</v>
      </c>
      <c r="K14" s="440">
        <v>103</v>
      </c>
      <c r="L14" s="440">
        <v>0</v>
      </c>
      <c r="M14" s="440">
        <v>0</v>
      </c>
      <c r="N14" s="440">
        <v>243</v>
      </c>
    </row>
    <row r="15" spans="2:14" x14ac:dyDescent="0.3">
      <c r="B15" s="438">
        <v>8</v>
      </c>
      <c r="C15" s="439" t="s">
        <v>1658</v>
      </c>
      <c r="D15" s="440">
        <v>0</v>
      </c>
      <c r="E15" s="440">
        <v>0</v>
      </c>
      <c r="F15" s="440">
        <v>0</v>
      </c>
      <c r="G15" s="440">
        <v>0</v>
      </c>
      <c r="H15" s="440">
        <v>0</v>
      </c>
      <c r="I15" s="440">
        <v>0</v>
      </c>
      <c r="J15" s="440">
        <v>0</v>
      </c>
      <c r="K15" s="440">
        <v>0</v>
      </c>
      <c r="L15" s="440">
        <v>0</v>
      </c>
      <c r="M15" s="440">
        <v>0</v>
      </c>
      <c r="N15" s="440">
        <v>0</v>
      </c>
    </row>
    <row r="16" spans="2:14" x14ac:dyDescent="0.3">
      <c r="B16" s="438">
        <v>9</v>
      </c>
      <c r="C16" s="439" t="s">
        <v>1659</v>
      </c>
      <c r="D16" s="440">
        <v>0</v>
      </c>
      <c r="E16" s="440">
        <v>0</v>
      </c>
      <c r="F16" s="440">
        <v>0</v>
      </c>
      <c r="G16" s="440">
        <v>0</v>
      </c>
      <c r="H16" s="440">
        <v>0</v>
      </c>
      <c r="I16" s="440">
        <v>0</v>
      </c>
      <c r="J16" s="440">
        <v>0</v>
      </c>
      <c r="K16" s="440">
        <v>0</v>
      </c>
      <c r="L16" s="440">
        <v>0</v>
      </c>
      <c r="M16" s="440">
        <v>0</v>
      </c>
      <c r="N16" s="440">
        <v>0</v>
      </c>
    </row>
    <row r="17" spans="2:14" ht="26.4" x14ac:dyDescent="0.3">
      <c r="B17" s="438">
        <v>10</v>
      </c>
      <c r="C17" s="439" t="s">
        <v>1660</v>
      </c>
      <c r="D17" s="440">
        <v>0</v>
      </c>
      <c r="E17" s="440">
        <v>455</v>
      </c>
      <c r="F17" s="440">
        <v>595</v>
      </c>
      <c r="G17" s="440">
        <v>-189</v>
      </c>
      <c r="H17" s="440">
        <v>0</v>
      </c>
      <c r="I17" s="440">
        <v>143</v>
      </c>
      <c r="J17" s="440">
        <v>880</v>
      </c>
      <c r="K17" s="440">
        <v>103</v>
      </c>
      <c r="L17" s="440">
        <v>0</v>
      </c>
      <c r="M17" s="440">
        <v>0</v>
      </c>
      <c r="N17" s="440">
        <v>199</v>
      </c>
    </row>
    <row r="18" spans="2:14" x14ac:dyDescent="0.3">
      <c r="B18" s="769" t="s">
        <v>1663</v>
      </c>
      <c r="C18" s="769"/>
      <c r="D18" s="769"/>
      <c r="E18" s="769"/>
      <c r="F18" s="769"/>
      <c r="G18" s="769"/>
      <c r="H18" s="769"/>
      <c r="I18" s="769"/>
      <c r="J18" s="769"/>
      <c r="K18" s="769"/>
      <c r="L18" s="769"/>
      <c r="M18" s="769"/>
      <c r="N18" s="441"/>
    </row>
    <row r="19" spans="2:14" x14ac:dyDescent="0.3">
      <c r="B19" s="438">
        <v>11</v>
      </c>
      <c r="C19" s="442" t="s">
        <v>1512</v>
      </c>
      <c r="D19" s="443"/>
      <c r="E19" s="443"/>
      <c r="F19" s="443"/>
      <c r="G19" s="443"/>
      <c r="H19" s="443"/>
      <c r="I19" s="443"/>
      <c r="J19" s="443"/>
      <c r="K19" s="443"/>
      <c r="L19" s="443"/>
      <c r="M19" s="443"/>
      <c r="N19" s="443"/>
    </row>
    <row r="20" spans="2:14" x14ac:dyDescent="0.3">
      <c r="B20" s="438">
        <v>12</v>
      </c>
      <c r="C20" s="442" t="s">
        <v>1512</v>
      </c>
      <c r="D20" s="443"/>
      <c r="E20" s="443"/>
      <c r="F20" s="443"/>
      <c r="G20" s="443"/>
      <c r="H20" s="443"/>
      <c r="I20" s="443"/>
      <c r="J20" s="443"/>
      <c r="K20" s="443"/>
      <c r="L20" s="443"/>
      <c r="M20" s="443"/>
      <c r="N20" s="443"/>
    </row>
    <row r="21" spans="2:14" x14ac:dyDescent="0.3">
      <c r="B21" s="438">
        <v>13</v>
      </c>
      <c r="C21" s="442" t="s">
        <v>1512</v>
      </c>
      <c r="D21" s="443"/>
      <c r="E21" s="443"/>
      <c r="F21" s="443"/>
      <c r="G21" s="443"/>
      <c r="H21" s="443"/>
      <c r="I21" s="443"/>
      <c r="J21" s="443"/>
      <c r="K21" s="443"/>
      <c r="L21" s="443"/>
      <c r="M21" s="443"/>
      <c r="N21" s="443"/>
    </row>
  </sheetData>
  <mergeCells count="3">
    <mergeCell ref="B18:M18"/>
    <mergeCell ref="B6:N6"/>
    <mergeCell ref="B12:N12"/>
  </mergeCells>
  <hyperlinks>
    <hyperlink ref="B2" location="Summary!B55" display="Operational risk own funds requirements and risk exposure amounts" xr:uid="{9B334634-7C13-49F9-B3F5-3922300B433D}"/>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F3072-2DCC-4F04-BF00-282F336210AC}">
  <sheetPr>
    <tabColor rgb="FF575783"/>
  </sheetPr>
  <dimension ref="B2:J29"/>
  <sheetViews>
    <sheetView workbookViewId="0">
      <selection activeCell="C7" sqref="C7"/>
    </sheetView>
  </sheetViews>
  <sheetFormatPr defaultColWidth="9.33203125" defaultRowHeight="14.4" x14ac:dyDescent="0.3"/>
  <cols>
    <col min="1" max="1" width="5.77734375" style="96" customWidth="1"/>
    <col min="2" max="2" width="9.33203125" style="96" customWidth="1"/>
    <col min="3" max="3" width="56.44140625" style="96" customWidth="1"/>
    <col min="4" max="4" width="17.6640625" style="96" customWidth="1"/>
    <col min="5" max="9" width="18.5546875" style="96" customWidth="1"/>
    <col min="10" max="10" width="10.33203125" style="118" customWidth="1"/>
    <col min="11" max="18" width="10.33203125" style="96" customWidth="1"/>
    <col min="19" max="16384" width="9.33203125" style="96"/>
  </cols>
  <sheetData>
    <row r="2" spans="2:10" s="445" customFormat="1" ht="21" x14ac:dyDescent="0.3">
      <c r="B2" s="485" t="s">
        <v>1664</v>
      </c>
      <c r="E2" s="446"/>
      <c r="F2" s="446"/>
    </row>
    <row r="3" spans="2:10" s="445" customFormat="1" x14ac:dyDescent="0.3"/>
    <row r="4" spans="2:10" s="445" customFormat="1" x14ac:dyDescent="0.3">
      <c r="B4" s="96"/>
    </row>
    <row r="5" spans="2:10" x14ac:dyDescent="0.3">
      <c r="B5" s="450"/>
      <c r="C5" s="451"/>
      <c r="D5" s="452" t="s">
        <v>23</v>
      </c>
      <c r="E5" s="452" t="s">
        <v>25</v>
      </c>
      <c r="F5" s="452" t="s">
        <v>26</v>
      </c>
      <c r="G5" s="452" t="s">
        <v>27</v>
      </c>
      <c r="H5" s="445"/>
      <c r="I5" s="118"/>
      <c r="J5" s="96"/>
    </row>
    <row r="6" spans="2:10" ht="31.2" x14ac:dyDescent="0.3">
      <c r="B6" s="450"/>
      <c r="C6" s="466" t="s">
        <v>2103</v>
      </c>
      <c r="D6" s="452" t="s">
        <v>30</v>
      </c>
      <c r="E6" s="452" t="s">
        <v>31</v>
      </c>
      <c r="F6" s="452" t="s">
        <v>32</v>
      </c>
      <c r="G6" s="452" t="s">
        <v>1665</v>
      </c>
      <c r="I6" s="118"/>
      <c r="J6" s="96"/>
    </row>
    <row r="7" spans="2:10" x14ac:dyDescent="0.3">
      <c r="B7" s="453">
        <v>1</v>
      </c>
      <c r="C7" s="454" t="s">
        <v>1666</v>
      </c>
      <c r="D7" s="467"/>
      <c r="E7" s="467"/>
      <c r="F7" s="467"/>
      <c r="G7" s="455">
        <v>111202.46416666666</v>
      </c>
      <c r="I7" s="118"/>
      <c r="J7" s="96"/>
    </row>
    <row r="8" spans="2:10" ht="28.8" x14ac:dyDescent="0.3">
      <c r="B8" s="456" t="s">
        <v>327</v>
      </c>
      <c r="C8" s="457" t="s">
        <v>1667</v>
      </c>
      <c r="D8" s="468"/>
      <c r="E8" s="468"/>
      <c r="F8" s="468"/>
      <c r="G8" s="455">
        <v>111202.46416666666</v>
      </c>
      <c r="I8" s="118"/>
      <c r="J8" s="96"/>
    </row>
    <row r="9" spans="2:10" x14ac:dyDescent="0.3">
      <c r="B9" s="458" t="s">
        <v>328</v>
      </c>
      <c r="C9" s="459" t="s">
        <v>1668</v>
      </c>
      <c r="D9" s="455">
        <v>244766</v>
      </c>
      <c r="E9" s="455">
        <v>268251</v>
      </c>
      <c r="F9" s="455">
        <v>216713</v>
      </c>
      <c r="G9" s="455">
        <v>243243.33333333334</v>
      </c>
      <c r="I9" s="118"/>
      <c r="J9" s="96"/>
    </row>
    <row r="10" spans="2:10" x14ac:dyDescent="0.3">
      <c r="B10" s="458" t="s">
        <v>329</v>
      </c>
      <c r="C10" s="459" t="s">
        <v>1669</v>
      </c>
      <c r="D10" s="455">
        <v>104487</v>
      </c>
      <c r="E10" s="455">
        <v>107084</v>
      </c>
      <c r="F10" s="455">
        <v>57532</v>
      </c>
      <c r="G10" s="455">
        <v>89701</v>
      </c>
      <c r="I10" s="118"/>
      <c r="J10" s="96"/>
    </row>
    <row r="11" spans="2:10" x14ac:dyDescent="0.3">
      <c r="B11" s="458" t="s">
        <v>330</v>
      </c>
      <c r="C11" s="460" t="s">
        <v>1670</v>
      </c>
      <c r="D11" s="455">
        <v>5721608</v>
      </c>
      <c r="E11" s="455">
        <v>4595214</v>
      </c>
      <c r="F11" s="455">
        <v>4508351</v>
      </c>
      <c r="G11" s="455">
        <v>4941724.333333333</v>
      </c>
      <c r="I11" s="118"/>
      <c r="J11" s="96"/>
    </row>
    <row r="12" spans="2:10" x14ac:dyDescent="0.3">
      <c r="B12" s="458" t="s">
        <v>331</v>
      </c>
      <c r="C12" s="459" t="s">
        <v>1671</v>
      </c>
      <c r="D12" s="455">
        <v>14</v>
      </c>
      <c r="E12" s="455">
        <v>13</v>
      </c>
      <c r="F12" s="455">
        <v>14</v>
      </c>
      <c r="G12" s="455">
        <v>13.666666666666666</v>
      </c>
      <c r="I12" s="118"/>
      <c r="J12" s="96"/>
    </row>
    <row r="13" spans="2:10" x14ac:dyDescent="0.3">
      <c r="B13" s="453">
        <v>2</v>
      </c>
      <c r="C13" s="454" t="s">
        <v>1672</v>
      </c>
      <c r="D13" s="469"/>
      <c r="E13" s="469"/>
      <c r="F13" s="469"/>
      <c r="G13" s="455">
        <v>38198</v>
      </c>
      <c r="I13" s="118"/>
      <c r="J13" s="96"/>
    </row>
    <row r="14" spans="2:10" x14ac:dyDescent="0.3">
      <c r="B14" s="458" t="s">
        <v>313</v>
      </c>
      <c r="C14" s="459" t="s">
        <v>1673</v>
      </c>
      <c r="D14" s="455">
        <v>640</v>
      </c>
      <c r="E14" s="455">
        <v>731</v>
      </c>
      <c r="F14" s="455">
        <v>900</v>
      </c>
      <c r="G14" s="455">
        <v>757</v>
      </c>
      <c r="I14" s="118"/>
      <c r="J14" s="96"/>
    </row>
    <row r="15" spans="2:10" x14ac:dyDescent="0.3">
      <c r="B15" s="458" t="s">
        <v>314</v>
      </c>
      <c r="C15" s="459" t="s">
        <v>1674</v>
      </c>
      <c r="D15" s="455">
        <v>793</v>
      </c>
      <c r="E15" s="455">
        <v>1193</v>
      </c>
      <c r="F15" s="455">
        <v>4316</v>
      </c>
      <c r="G15" s="455">
        <v>2100.6666666666665</v>
      </c>
      <c r="I15" s="118"/>
      <c r="J15" s="96"/>
    </row>
    <row r="16" spans="2:10" x14ac:dyDescent="0.3">
      <c r="B16" s="458" t="s">
        <v>315</v>
      </c>
      <c r="C16" s="459" t="s">
        <v>1675</v>
      </c>
      <c r="D16" s="455">
        <v>41208</v>
      </c>
      <c r="E16" s="455">
        <v>38442</v>
      </c>
      <c r="F16" s="455">
        <v>28642</v>
      </c>
      <c r="G16" s="455">
        <v>36097.333333333336</v>
      </c>
      <c r="I16" s="118"/>
      <c r="J16" s="96"/>
    </row>
    <row r="17" spans="2:10" x14ac:dyDescent="0.3">
      <c r="B17" s="458" t="s">
        <v>332</v>
      </c>
      <c r="C17" s="459" t="s">
        <v>1676</v>
      </c>
      <c r="D17" s="455">
        <v>8928</v>
      </c>
      <c r="E17" s="455">
        <v>8197</v>
      </c>
      <c r="F17" s="455">
        <v>7598</v>
      </c>
      <c r="G17" s="455">
        <v>8241</v>
      </c>
      <c r="I17" s="118"/>
      <c r="J17" s="96"/>
    </row>
    <row r="18" spans="2:10" x14ac:dyDescent="0.3">
      <c r="B18" s="453">
        <v>3</v>
      </c>
      <c r="C18" s="454" t="s">
        <v>1677</v>
      </c>
      <c r="D18" s="469"/>
      <c r="E18" s="469"/>
      <c r="F18" s="469"/>
      <c r="G18" s="455">
        <v>13598.333333333332</v>
      </c>
      <c r="I18" s="118"/>
      <c r="J18" s="96"/>
    </row>
    <row r="19" spans="2:10" x14ac:dyDescent="0.3">
      <c r="B19" s="458" t="s">
        <v>333</v>
      </c>
      <c r="C19" s="459" t="s">
        <v>1678</v>
      </c>
      <c r="D19" s="455">
        <v>4852</v>
      </c>
      <c r="E19" s="455">
        <v>5326</v>
      </c>
      <c r="F19" s="455">
        <v>2742</v>
      </c>
      <c r="G19" s="455">
        <v>4306.666666666667</v>
      </c>
      <c r="I19" s="118"/>
      <c r="J19" s="96"/>
    </row>
    <row r="20" spans="2:10" x14ac:dyDescent="0.3">
      <c r="B20" s="458" t="s">
        <v>334</v>
      </c>
      <c r="C20" s="459" t="s">
        <v>1679</v>
      </c>
      <c r="D20" s="455">
        <v>17348</v>
      </c>
      <c r="E20" s="455">
        <v>1509</v>
      </c>
      <c r="F20" s="455">
        <v>9018</v>
      </c>
      <c r="G20" s="455">
        <v>9291.6666666666661</v>
      </c>
      <c r="I20" s="118"/>
      <c r="J20" s="96"/>
    </row>
    <row r="21" spans="2:10" ht="28.8" x14ac:dyDescent="0.3">
      <c r="B21" s="458" t="s">
        <v>335</v>
      </c>
      <c r="C21" s="460" t="s">
        <v>1680</v>
      </c>
      <c r="D21" s="467"/>
      <c r="E21" s="467"/>
      <c r="F21" s="467"/>
      <c r="G21" s="461"/>
      <c r="I21" s="118"/>
      <c r="J21" s="96"/>
    </row>
    <row r="22" spans="2:10" x14ac:dyDescent="0.3">
      <c r="B22" s="458">
        <v>4</v>
      </c>
      <c r="C22" s="454" t="s">
        <v>1681</v>
      </c>
      <c r="D22" s="470"/>
      <c r="E22" s="470"/>
      <c r="F22" s="470"/>
      <c r="G22" s="455">
        <v>162998.79749999999</v>
      </c>
      <c r="I22" s="118"/>
      <c r="J22" s="96"/>
    </row>
    <row r="23" spans="2:10" x14ac:dyDescent="0.3">
      <c r="B23" s="458">
        <v>5</v>
      </c>
      <c r="C23" s="454" t="s">
        <v>1682</v>
      </c>
      <c r="D23" s="468"/>
      <c r="E23" s="468"/>
      <c r="F23" s="468"/>
      <c r="G23" s="455">
        <v>19559.855699999996</v>
      </c>
      <c r="I23" s="118"/>
      <c r="J23" s="96"/>
    </row>
    <row r="24" spans="2:10" x14ac:dyDescent="0.3">
      <c r="B24" s="772"/>
      <c r="C24" s="772"/>
      <c r="D24" s="772"/>
      <c r="E24" s="772"/>
      <c r="F24" s="772"/>
      <c r="G24" s="772"/>
      <c r="H24" s="447"/>
    </row>
    <row r="25" spans="2:10" ht="15.6" x14ac:dyDescent="0.3">
      <c r="B25" s="771" t="s">
        <v>1683</v>
      </c>
      <c r="C25" s="771"/>
      <c r="D25" s="462" t="s">
        <v>336</v>
      </c>
      <c r="E25" s="465"/>
      <c r="F25" s="465"/>
      <c r="H25" s="118"/>
      <c r="J25" s="96"/>
    </row>
    <row r="26" spans="2:10" x14ac:dyDescent="0.3">
      <c r="B26" s="463" t="s">
        <v>43</v>
      </c>
      <c r="C26" s="459" t="s">
        <v>1684</v>
      </c>
      <c r="D26" s="464">
        <v>162998.79699999999</v>
      </c>
      <c r="E26" s="448"/>
      <c r="F26" s="448"/>
      <c r="H26" s="118"/>
      <c r="J26" s="96"/>
    </row>
    <row r="27" spans="2:10" x14ac:dyDescent="0.3">
      <c r="B27" s="463" t="s">
        <v>44</v>
      </c>
      <c r="C27" s="459" t="s">
        <v>1685</v>
      </c>
      <c r="D27" s="464">
        <v>0</v>
      </c>
      <c r="E27" s="448"/>
      <c r="F27" s="448"/>
      <c r="H27" s="118"/>
      <c r="J27" s="96"/>
    </row>
    <row r="28" spans="2:10" x14ac:dyDescent="0.3">
      <c r="B28" s="463" t="s">
        <v>337</v>
      </c>
      <c r="C28" s="459" t="s">
        <v>1686</v>
      </c>
      <c r="D28" s="464">
        <v>0</v>
      </c>
      <c r="E28" s="448"/>
      <c r="F28" s="448"/>
      <c r="H28" s="118"/>
      <c r="J28" s="96"/>
    </row>
    <row r="29" spans="2:10" x14ac:dyDescent="0.3">
      <c r="B29" s="449"/>
      <c r="C29" s="449"/>
      <c r="D29" s="449"/>
      <c r="E29" s="449"/>
      <c r="F29" s="449"/>
      <c r="G29" s="449"/>
      <c r="H29" s="449"/>
    </row>
  </sheetData>
  <mergeCells count="2">
    <mergeCell ref="B25:C25"/>
    <mergeCell ref="B24:G24"/>
  </mergeCells>
  <hyperlinks>
    <hyperlink ref="B2" location="Summary!B56" display=" Template EU OR2 - Business Indicator, components and subcomponents" xr:uid="{C874BA05-29AA-46C7-BEDC-020502A7049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D16F3-3F5D-4513-9FF6-BCF564F57750}">
  <sheetPr>
    <tabColor rgb="FF575783"/>
  </sheetPr>
  <dimension ref="B2:E6"/>
  <sheetViews>
    <sheetView workbookViewId="0">
      <selection activeCell="C5" sqref="C5"/>
    </sheetView>
  </sheetViews>
  <sheetFormatPr defaultColWidth="9.33203125" defaultRowHeight="14.4" x14ac:dyDescent="0.3"/>
  <cols>
    <col min="1" max="1" width="1.77734375" style="22" customWidth="1"/>
    <col min="2" max="2" width="4.5546875" style="22" customWidth="1"/>
    <col min="3" max="3" width="68.33203125" style="22" customWidth="1"/>
    <col min="4" max="4" width="21.33203125" style="22" customWidth="1"/>
    <col min="5" max="5" width="32.33203125" style="22" customWidth="1"/>
    <col min="6" max="16384" width="9.33203125" style="22"/>
  </cols>
  <sheetData>
    <row r="2" spans="2:5" ht="21" x14ac:dyDescent="0.4">
      <c r="B2" s="20" t="s">
        <v>792</v>
      </c>
      <c r="C2" s="32"/>
    </row>
    <row r="4" spans="2:5" x14ac:dyDescent="0.3">
      <c r="B4" s="33"/>
      <c r="C4" s="18"/>
      <c r="D4" s="18" t="s">
        <v>23</v>
      </c>
      <c r="E4" s="18" t="s">
        <v>25</v>
      </c>
    </row>
    <row r="5" spans="2:5" x14ac:dyDescent="0.3">
      <c r="B5" s="33"/>
      <c r="C5" s="700" t="s">
        <v>2086</v>
      </c>
      <c r="D5" s="18" t="s">
        <v>794</v>
      </c>
      <c r="E5" s="18" t="s">
        <v>795</v>
      </c>
    </row>
    <row r="6" spans="2:5" ht="28.8" x14ac:dyDescent="0.3">
      <c r="B6" s="183">
        <v>1</v>
      </c>
      <c r="C6" s="332" t="s">
        <v>793</v>
      </c>
      <c r="D6" s="387">
        <v>44103</v>
      </c>
      <c r="E6" s="387">
        <v>110257.5</v>
      </c>
    </row>
  </sheetData>
  <hyperlinks>
    <hyperlink ref="B2" location="Summary!B6" display="Template EU INS1 - Insurance participations" xr:uid="{C331D12B-58EE-4987-B5DD-A3808C723F2E}"/>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97E8D-3891-477F-800D-734CE8BBCA32}">
  <sheetPr>
    <tabColor rgb="FF575783"/>
  </sheetPr>
  <dimension ref="B2:F13"/>
  <sheetViews>
    <sheetView workbookViewId="0">
      <selection activeCell="C4" sqref="C4"/>
    </sheetView>
  </sheetViews>
  <sheetFormatPr defaultColWidth="9.33203125" defaultRowHeight="14.4" x14ac:dyDescent="0.3"/>
  <cols>
    <col min="1" max="1" width="5.33203125" style="96" customWidth="1"/>
    <col min="2" max="2" width="7.21875" style="96" customWidth="1"/>
    <col min="3" max="3" width="61.44140625" style="96" customWidth="1"/>
    <col min="4" max="4" width="23.21875" style="96" customWidth="1"/>
    <col min="5" max="5" width="21.33203125" style="96" customWidth="1"/>
    <col min="6" max="6" width="10.33203125" style="118" customWidth="1"/>
    <col min="7" max="14" width="10.33203125" style="96" customWidth="1"/>
    <col min="15" max="16384" width="9.33203125" style="96"/>
  </cols>
  <sheetData>
    <row r="2" spans="2:6" s="445" customFormat="1" ht="21" x14ac:dyDescent="0.3">
      <c r="B2" s="485" t="s">
        <v>1687</v>
      </c>
      <c r="C2" s="446"/>
    </row>
    <row r="4" spans="2:6" x14ac:dyDescent="0.3">
      <c r="B4" s="451"/>
      <c r="C4" s="451" t="s">
        <v>2086</v>
      </c>
      <c r="D4" s="452" t="s">
        <v>23</v>
      </c>
      <c r="E4" s="118"/>
      <c r="F4" s="96"/>
    </row>
    <row r="5" spans="2:6" x14ac:dyDescent="0.3">
      <c r="B5" s="460">
        <v>1</v>
      </c>
      <c r="C5" s="460" t="s">
        <v>1688</v>
      </c>
      <c r="D5" s="455">
        <v>19559.855640000002</v>
      </c>
      <c r="E5" s="118"/>
      <c r="F5" s="96"/>
    </row>
    <row r="6" spans="2:6" ht="28.8" x14ac:dyDescent="0.3">
      <c r="B6" s="460" t="s">
        <v>327</v>
      </c>
      <c r="C6" s="460" t="s">
        <v>1689</v>
      </c>
      <c r="D6" s="461"/>
      <c r="E6" s="118"/>
      <c r="F6" s="96"/>
    </row>
    <row r="7" spans="2:6" x14ac:dyDescent="0.3">
      <c r="B7" s="471">
        <v>2</v>
      </c>
      <c r="C7" s="472" t="s">
        <v>1690</v>
      </c>
      <c r="D7" s="473"/>
      <c r="E7" s="118"/>
      <c r="F7" s="96"/>
    </row>
    <row r="8" spans="2:6" x14ac:dyDescent="0.3">
      <c r="B8" s="460">
        <v>3</v>
      </c>
      <c r="C8" s="460" t="s">
        <v>1691</v>
      </c>
      <c r="D8" s="455">
        <v>19559.855640000002</v>
      </c>
      <c r="E8" s="118"/>
      <c r="F8" s="96"/>
    </row>
    <row r="9" spans="2:6" x14ac:dyDescent="0.3">
      <c r="B9" s="460">
        <v>4</v>
      </c>
      <c r="C9" s="460" t="s">
        <v>1692</v>
      </c>
      <c r="D9" s="455">
        <v>244498.1955</v>
      </c>
      <c r="E9" s="118"/>
      <c r="F9" s="96"/>
    </row>
    <row r="10" spans="2:6" x14ac:dyDescent="0.3">
      <c r="E10" s="118"/>
      <c r="F10" s="96"/>
    </row>
    <row r="11" spans="2:6" x14ac:dyDescent="0.3">
      <c r="E11" s="118"/>
      <c r="F11" s="96"/>
    </row>
    <row r="12" spans="2:6" x14ac:dyDescent="0.3">
      <c r="E12" s="118"/>
      <c r="F12" s="96"/>
    </row>
    <row r="13" spans="2:6" x14ac:dyDescent="0.3">
      <c r="E13" s="118"/>
      <c r="F13" s="96"/>
    </row>
  </sheetData>
  <hyperlinks>
    <hyperlink ref="B2" location="Summary!B57" display=" Template EU OR3 - Operational risk own funds requirements and risk exposure amounts" xr:uid="{B4E0FD93-0440-4B68-95C9-3F3D2E8CB851}"/>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9C7C9-5358-4641-B7AA-8CE0A038E02E}">
  <sheetPr>
    <tabColor rgb="FF575783"/>
  </sheetPr>
  <dimension ref="B2:L14"/>
  <sheetViews>
    <sheetView workbookViewId="0">
      <selection activeCell="B2" sqref="B2"/>
    </sheetView>
  </sheetViews>
  <sheetFormatPr defaultColWidth="9.33203125" defaultRowHeight="14.4" x14ac:dyDescent="0.3"/>
  <cols>
    <col min="1" max="1" width="6.77734375" style="22" customWidth="1"/>
    <col min="2" max="2" width="7" style="22" customWidth="1"/>
    <col min="3" max="3" width="43.6640625" style="22" customWidth="1"/>
    <col min="4" max="6" width="22.33203125" style="22" customWidth="1"/>
    <col min="7" max="9" width="22.33203125" style="22" hidden="1" customWidth="1"/>
    <col min="10" max="10" width="22.33203125" style="22" customWidth="1"/>
    <col min="11" max="11" width="9.33203125" style="22"/>
    <col min="12" max="12" width="13.33203125" style="34" customWidth="1"/>
    <col min="13" max="13" width="52.44140625" style="22" customWidth="1"/>
    <col min="14" max="16384" width="9.33203125" style="22"/>
  </cols>
  <sheetData>
    <row r="2" spans="2:10" s="433" customFormat="1" ht="21" x14ac:dyDescent="0.3">
      <c r="B2" s="485" t="s">
        <v>1696</v>
      </c>
      <c r="C2" s="446"/>
    </row>
    <row r="3" spans="2:10" s="433" customFormat="1" x14ac:dyDescent="0.3"/>
    <row r="4" spans="2:10" ht="13.5" customHeight="1" x14ac:dyDescent="0.3">
      <c r="B4" s="773" t="s">
        <v>2104</v>
      </c>
      <c r="C4" s="773"/>
      <c r="D4" s="478" t="s">
        <v>23</v>
      </c>
      <c r="E4" s="478" t="s">
        <v>25</v>
      </c>
      <c r="F4" s="478" t="s">
        <v>26</v>
      </c>
      <c r="G4" s="478" t="s">
        <v>232</v>
      </c>
      <c r="H4" s="478" t="s">
        <v>233</v>
      </c>
      <c r="I4" s="478"/>
      <c r="J4" s="478" t="s">
        <v>27</v>
      </c>
    </row>
    <row r="5" spans="2:10" ht="23.4" customHeight="1" x14ac:dyDescent="0.3">
      <c r="B5" s="773"/>
      <c r="C5" s="773"/>
      <c r="D5" s="774" t="s">
        <v>1703</v>
      </c>
      <c r="E5" s="774"/>
      <c r="F5" s="774" t="s">
        <v>1704</v>
      </c>
      <c r="G5" s="774"/>
      <c r="H5" s="774"/>
      <c r="I5" s="774"/>
      <c r="J5" s="774"/>
    </row>
    <row r="6" spans="2:10" x14ac:dyDescent="0.3">
      <c r="B6" s="773"/>
      <c r="C6" s="773"/>
      <c r="D6" s="477" t="s">
        <v>2106</v>
      </c>
      <c r="E6" s="477" t="s">
        <v>1705</v>
      </c>
      <c r="F6" s="477" t="s">
        <v>2106</v>
      </c>
      <c r="G6" s="477" t="s">
        <v>272</v>
      </c>
      <c r="H6" s="477"/>
      <c r="I6" s="477"/>
      <c r="J6" s="477" t="s">
        <v>1705</v>
      </c>
    </row>
    <row r="7" spans="2:10" x14ac:dyDescent="0.3">
      <c r="B7" s="479">
        <v>1</v>
      </c>
      <c r="C7" s="480" t="s">
        <v>1697</v>
      </c>
      <c r="D7" s="479">
        <v>-34.274000000000001</v>
      </c>
      <c r="E7" s="479">
        <v>-1.0389999999999999</v>
      </c>
      <c r="F7" s="479">
        <v>17.195</v>
      </c>
      <c r="G7" s="479"/>
      <c r="H7" s="479"/>
      <c r="I7" s="479"/>
      <c r="J7" s="479">
        <v>38.408000000000001</v>
      </c>
    </row>
    <row r="8" spans="2:10" x14ac:dyDescent="0.3">
      <c r="B8" s="479">
        <v>2</v>
      </c>
      <c r="C8" s="481" t="s">
        <v>1698</v>
      </c>
      <c r="D8" s="479">
        <v>44.84</v>
      </c>
      <c r="E8" s="479">
        <v>18.57</v>
      </c>
      <c r="F8" s="479">
        <v>-18.306000000000001</v>
      </c>
      <c r="G8" s="479"/>
      <c r="H8" s="479"/>
      <c r="I8" s="479"/>
      <c r="J8" s="479">
        <v>-38.866999999999997</v>
      </c>
    </row>
    <row r="9" spans="2:10" x14ac:dyDescent="0.3">
      <c r="B9" s="479">
        <v>3</v>
      </c>
      <c r="C9" s="480" t="s">
        <v>1699</v>
      </c>
      <c r="D9" s="479">
        <v>4.7850000000000001</v>
      </c>
      <c r="E9" s="479">
        <v>-6.8029999999999999</v>
      </c>
      <c r="F9" s="474"/>
      <c r="G9" s="474"/>
      <c r="H9" s="474"/>
      <c r="I9" s="474"/>
      <c r="J9" s="474"/>
    </row>
    <row r="10" spans="2:10" x14ac:dyDescent="0.3">
      <c r="B10" s="479">
        <v>4</v>
      </c>
      <c r="C10" s="480" t="s">
        <v>1700</v>
      </c>
      <c r="D10" s="479">
        <v>-10.958</v>
      </c>
      <c r="E10" s="479">
        <v>6.3250000000000002</v>
      </c>
      <c r="F10" s="474"/>
      <c r="G10" s="475"/>
      <c r="H10" s="476"/>
      <c r="I10" s="476"/>
      <c r="J10" s="474"/>
    </row>
    <row r="11" spans="2:10" x14ac:dyDescent="0.3">
      <c r="B11" s="479">
        <v>5</v>
      </c>
      <c r="C11" s="480" t="s">
        <v>1701</v>
      </c>
      <c r="D11" s="479">
        <v>-19.300999999999998</v>
      </c>
      <c r="E11" s="479">
        <v>6.5090000000000003</v>
      </c>
      <c r="F11" s="474"/>
      <c r="G11" s="475"/>
      <c r="H11" s="476"/>
      <c r="I11" s="476"/>
      <c r="J11" s="474"/>
    </row>
    <row r="12" spans="2:10" x14ac:dyDescent="0.3">
      <c r="B12" s="482">
        <v>6</v>
      </c>
      <c r="C12" s="480" t="s">
        <v>1702</v>
      </c>
      <c r="D12" s="479">
        <v>22.268999999999998</v>
      </c>
      <c r="E12" s="479">
        <v>-4.41</v>
      </c>
      <c r="F12" s="483"/>
      <c r="G12" s="484"/>
      <c r="H12" s="484"/>
      <c r="I12" s="484"/>
      <c r="J12" s="483"/>
    </row>
    <row r="14" spans="2:10" x14ac:dyDescent="0.3">
      <c r="B14" s="22" t="s">
        <v>2107</v>
      </c>
    </row>
  </sheetData>
  <mergeCells count="3">
    <mergeCell ref="B4:C6"/>
    <mergeCell ref="D5:E5"/>
    <mergeCell ref="F5:J5"/>
  </mergeCells>
  <hyperlinks>
    <hyperlink ref="B2" location="Summary!B59" display=" EU IRRBB1 forma. Palūkanų normos rizika dėl ne prekybos knygos veiklos" xr:uid="{A83AFAB7-1960-48E3-B2E4-F1547F9DBE95}"/>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C76D9-996C-401A-AA31-A90A3F0791DC}">
  <sheetPr>
    <tabColor rgb="FF575783"/>
  </sheetPr>
  <dimension ref="A2:H28"/>
  <sheetViews>
    <sheetView workbookViewId="0">
      <selection activeCell="D30" sqref="D30"/>
    </sheetView>
  </sheetViews>
  <sheetFormatPr defaultColWidth="9.33203125" defaultRowHeight="14.4" x14ac:dyDescent="0.3"/>
  <cols>
    <col min="1" max="1" width="3.44140625" style="15" customWidth="1"/>
    <col min="2" max="2" width="9.5546875" style="15" customWidth="1"/>
    <col min="3" max="3" width="19.109375" style="15" customWidth="1"/>
    <col min="4" max="4" width="72.44140625" style="15" customWidth="1"/>
    <col min="5" max="5" width="20.33203125" style="15" customWidth="1"/>
    <col min="6" max="6" width="22" style="15" customWidth="1"/>
    <col min="7" max="7" width="21" style="15" customWidth="1"/>
    <col min="8" max="8" width="20.88671875" style="15" customWidth="1"/>
    <col min="9" max="16384" width="9.33203125" style="15"/>
  </cols>
  <sheetData>
    <row r="2" spans="1:8" ht="21" x14ac:dyDescent="0.4">
      <c r="B2" s="592" t="s">
        <v>1717</v>
      </c>
    </row>
    <row r="4" spans="1:8" x14ac:dyDescent="0.3">
      <c r="B4" s="33"/>
      <c r="C4" s="33"/>
      <c r="D4" s="33"/>
      <c r="E4" s="78" t="s">
        <v>23</v>
      </c>
      <c r="F4" s="78" t="s">
        <v>25</v>
      </c>
      <c r="G4" s="78" t="s">
        <v>26</v>
      </c>
      <c r="H4" s="78" t="s">
        <v>27</v>
      </c>
    </row>
    <row r="5" spans="1:8" ht="28.8" x14ac:dyDescent="0.3">
      <c r="B5" s="33"/>
      <c r="C5" s="775" t="s">
        <v>2086</v>
      </c>
      <c r="D5" s="775"/>
      <c r="E5" s="18" t="s">
        <v>1721</v>
      </c>
      <c r="F5" s="18" t="s">
        <v>1722</v>
      </c>
      <c r="G5" s="18" t="s">
        <v>1723</v>
      </c>
      <c r="H5" s="18" t="s">
        <v>1724</v>
      </c>
    </row>
    <row r="6" spans="1:8" ht="15" customHeight="1" x14ac:dyDescent="0.3">
      <c r="A6" s="583"/>
      <c r="B6" s="584">
        <v>1</v>
      </c>
      <c r="C6" s="776" t="s">
        <v>1718</v>
      </c>
      <c r="D6" s="585" t="s">
        <v>1725</v>
      </c>
      <c r="E6" s="586">
        <v>8</v>
      </c>
      <c r="F6" s="586">
        <v>13</v>
      </c>
      <c r="G6" s="586">
        <v>2</v>
      </c>
      <c r="H6" s="586">
        <v>21</v>
      </c>
    </row>
    <row r="7" spans="1:8" x14ac:dyDescent="0.3">
      <c r="B7" s="584">
        <v>2</v>
      </c>
      <c r="C7" s="776"/>
      <c r="D7" s="585" t="s">
        <v>1726</v>
      </c>
      <c r="E7" s="586">
        <v>775306</v>
      </c>
      <c r="F7" s="586">
        <v>1982457.2800000005</v>
      </c>
      <c r="G7" s="586">
        <v>254348.48000000004</v>
      </c>
      <c r="H7" s="586">
        <v>2362726.6599999997</v>
      </c>
    </row>
    <row r="8" spans="1:8" x14ac:dyDescent="0.3">
      <c r="B8" s="584">
        <v>3</v>
      </c>
      <c r="C8" s="776"/>
      <c r="D8" s="587" t="s">
        <v>1727</v>
      </c>
      <c r="E8" s="586">
        <v>775306</v>
      </c>
      <c r="F8" s="586">
        <v>1878401.6300000006</v>
      </c>
      <c r="G8" s="586">
        <v>241794.59000000003</v>
      </c>
      <c r="H8" s="586">
        <v>2250460.4499999997</v>
      </c>
    </row>
    <row r="9" spans="1:8" x14ac:dyDescent="0.3">
      <c r="B9" s="584">
        <v>4</v>
      </c>
      <c r="C9" s="776"/>
      <c r="D9" s="588" t="s">
        <v>1728</v>
      </c>
      <c r="E9" s="589"/>
      <c r="F9" s="589"/>
      <c r="G9" s="589"/>
      <c r="H9" s="589"/>
    </row>
    <row r="10" spans="1:8" x14ac:dyDescent="0.3">
      <c r="B10" s="584" t="s">
        <v>3</v>
      </c>
      <c r="C10" s="776"/>
      <c r="D10" s="590" t="s">
        <v>1729</v>
      </c>
      <c r="E10" s="586"/>
      <c r="F10" s="586"/>
      <c r="G10" s="586"/>
      <c r="H10" s="586"/>
    </row>
    <row r="11" spans="1:8" x14ac:dyDescent="0.3">
      <c r="B11" s="584">
        <v>5</v>
      </c>
      <c r="C11" s="776"/>
      <c r="D11" s="590" t="s">
        <v>1730</v>
      </c>
      <c r="E11" s="586"/>
      <c r="F11" s="586"/>
      <c r="G11" s="586"/>
      <c r="H11" s="586"/>
    </row>
    <row r="12" spans="1:8" x14ac:dyDescent="0.3">
      <c r="B12" s="584" t="s">
        <v>346</v>
      </c>
      <c r="C12" s="776"/>
      <c r="D12" s="587" t="s">
        <v>1731</v>
      </c>
      <c r="E12" s="586"/>
      <c r="F12" s="586"/>
      <c r="G12" s="586"/>
      <c r="H12" s="586"/>
    </row>
    <row r="13" spans="1:8" x14ac:dyDescent="0.3">
      <c r="B13" s="584">
        <v>6</v>
      </c>
      <c r="C13" s="776"/>
      <c r="D13" s="588" t="s">
        <v>1728</v>
      </c>
      <c r="E13" s="589"/>
      <c r="F13" s="589"/>
      <c r="G13" s="589"/>
      <c r="H13" s="589"/>
    </row>
    <row r="14" spans="1:8" x14ac:dyDescent="0.3">
      <c r="B14" s="584">
        <v>7</v>
      </c>
      <c r="C14" s="776"/>
      <c r="D14" s="587" t="s">
        <v>1732</v>
      </c>
      <c r="E14" s="586"/>
      <c r="F14" s="586">
        <v>104055.65000000001</v>
      </c>
      <c r="G14" s="586">
        <v>12553.89</v>
      </c>
      <c r="H14" s="586">
        <v>112266.21</v>
      </c>
    </row>
    <row r="15" spans="1:8" x14ac:dyDescent="0.3">
      <c r="B15" s="584">
        <v>8</v>
      </c>
      <c r="C15" s="776"/>
      <c r="D15" s="588" t="s">
        <v>1728</v>
      </c>
      <c r="E15" s="589"/>
      <c r="F15" s="589"/>
      <c r="G15" s="589"/>
      <c r="H15" s="589"/>
    </row>
    <row r="16" spans="1:8" ht="14.4" customHeight="1" x14ac:dyDescent="0.3">
      <c r="B16" s="584">
        <v>9</v>
      </c>
      <c r="C16" s="776" t="s">
        <v>1719</v>
      </c>
      <c r="D16" s="585" t="s">
        <v>1725</v>
      </c>
      <c r="E16" s="586"/>
      <c r="F16" s="586">
        <v>13</v>
      </c>
      <c r="G16" s="586">
        <v>2</v>
      </c>
      <c r="H16" s="586">
        <v>19</v>
      </c>
    </row>
    <row r="17" spans="2:8" x14ac:dyDescent="0.3">
      <c r="B17" s="584">
        <v>10</v>
      </c>
      <c r="C17" s="776"/>
      <c r="D17" s="585" t="s">
        <v>1733</v>
      </c>
      <c r="E17" s="586"/>
      <c r="F17" s="586">
        <v>1307650</v>
      </c>
      <c r="G17" s="586">
        <v>107720</v>
      </c>
      <c r="H17" s="586">
        <v>930790</v>
      </c>
    </row>
    <row r="18" spans="2:8" x14ac:dyDescent="0.3">
      <c r="B18" s="584">
        <v>11</v>
      </c>
      <c r="C18" s="776"/>
      <c r="D18" s="587" t="s">
        <v>1727</v>
      </c>
      <c r="E18" s="586"/>
      <c r="F18" s="586">
        <v>148955</v>
      </c>
      <c r="G18" s="586">
        <v>24400</v>
      </c>
      <c r="H18" s="586">
        <v>556545</v>
      </c>
    </row>
    <row r="19" spans="2:8" x14ac:dyDescent="0.3">
      <c r="B19" s="584">
        <v>12</v>
      </c>
      <c r="C19" s="776"/>
      <c r="D19" s="591" t="s">
        <v>1734</v>
      </c>
      <c r="E19" s="586"/>
      <c r="F19" s="586">
        <v>0</v>
      </c>
      <c r="G19" s="586">
        <v>0</v>
      </c>
      <c r="H19" s="586"/>
    </row>
    <row r="20" spans="2:8" x14ac:dyDescent="0.3">
      <c r="B20" s="584" t="s">
        <v>347</v>
      </c>
      <c r="C20" s="776"/>
      <c r="D20" s="590" t="s">
        <v>1729</v>
      </c>
      <c r="E20" s="586"/>
      <c r="F20" s="586">
        <v>1158695</v>
      </c>
      <c r="G20" s="586">
        <v>83320</v>
      </c>
      <c r="H20" s="586">
        <v>374245</v>
      </c>
    </row>
    <row r="21" spans="2:8" x14ac:dyDescent="0.3">
      <c r="B21" s="584" t="s">
        <v>174</v>
      </c>
      <c r="C21" s="776"/>
      <c r="D21" s="591" t="s">
        <v>1734</v>
      </c>
      <c r="E21" s="586"/>
      <c r="F21" s="586">
        <v>1158695</v>
      </c>
      <c r="G21" s="586">
        <v>83320</v>
      </c>
      <c r="H21" s="586">
        <v>374245</v>
      </c>
    </row>
    <row r="22" spans="2:8" x14ac:dyDescent="0.3">
      <c r="B22" s="584" t="s">
        <v>348</v>
      </c>
      <c r="C22" s="776"/>
      <c r="D22" s="590" t="s">
        <v>1730</v>
      </c>
      <c r="E22" s="586"/>
      <c r="F22" s="586"/>
      <c r="G22" s="586"/>
      <c r="H22" s="586"/>
    </row>
    <row r="23" spans="2:8" x14ac:dyDescent="0.3">
      <c r="B23" s="584" t="s">
        <v>175</v>
      </c>
      <c r="C23" s="776"/>
      <c r="D23" s="591" t="s">
        <v>1734</v>
      </c>
      <c r="E23" s="586"/>
      <c r="F23" s="586"/>
      <c r="G23" s="586"/>
      <c r="H23" s="586"/>
    </row>
    <row r="24" spans="2:8" x14ac:dyDescent="0.3">
      <c r="B24" s="584" t="s">
        <v>349</v>
      </c>
      <c r="C24" s="776"/>
      <c r="D24" s="587" t="s">
        <v>1731</v>
      </c>
      <c r="E24" s="586"/>
      <c r="F24" s="586"/>
      <c r="G24" s="586"/>
      <c r="H24" s="586"/>
    </row>
    <row r="25" spans="2:8" x14ac:dyDescent="0.3">
      <c r="B25" s="584" t="s">
        <v>350</v>
      </c>
      <c r="C25" s="776"/>
      <c r="D25" s="591" t="s">
        <v>1734</v>
      </c>
      <c r="E25" s="586"/>
      <c r="F25" s="586"/>
      <c r="G25" s="586"/>
      <c r="H25" s="586"/>
    </row>
    <row r="26" spans="2:8" x14ac:dyDescent="0.3">
      <c r="B26" s="584">
        <v>15</v>
      </c>
      <c r="C26" s="776"/>
      <c r="D26" s="587" t="s">
        <v>1732</v>
      </c>
      <c r="E26" s="586"/>
      <c r="F26" s="586"/>
      <c r="G26" s="586"/>
      <c r="H26" s="586"/>
    </row>
    <row r="27" spans="2:8" x14ac:dyDescent="0.3">
      <c r="B27" s="584">
        <v>16</v>
      </c>
      <c r="C27" s="776"/>
      <c r="D27" s="591" t="s">
        <v>1734</v>
      </c>
      <c r="E27" s="586"/>
      <c r="F27" s="586"/>
      <c r="G27" s="586"/>
      <c r="H27" s="586"/>
    </row>
    <row r="28" spans="2:8" x14ac:dyDescent="0.3">
      <c r="B28" s="584">
        <v>17</v>
      </c>
      <c r="C28" s="585" t="s">
        <v>1720</v>
      </c>
      <c r="D28" s="585"/>
      <c r="E28" s="586">
        <v>775306</v>
      </c>
      <c r="F28" s="586">
        <v>3290107.2800000003</v>
      </c>
      <c r="G28" s="586">
        <v>362068.48000000004</v>
      </c>
      <c r="H28" s="586">
        <v>3293516.6599999997</v>
      </c>
    </row>
  </sheetData>
  <mergeCells count="3">
    <mergeCell ref="C5:D5"/>
    <mergeCell ref="C6:C15"/>
    <mergeCell ref="C16:C27"/>
  </mergeCells>
  <hyperlinks>
    <hyperlink ref="B2" location="Summary!B61" display="Template EU REM1 - Remuneration awarded for the financial year " xr:uid="{CC3FF123-7A98-4CC2-8F76-359C2FE5A8C4}"/>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B5093-11DF-4431-854D-1D41CBB17993}">
  <sheetPr>
    <tabColor rgb="FF575783"/>
  </sheetPr>
  <dimension ref="B2:G30"/>
  <sheetViews>
    <sheetView workbookViewId="0">
      <selection activeCell="C6" sqref="C6"/>
    </sheetView>
  </sheetViews>
  <sheetFormatPr defaultColWidth="9.33203125" defaultRowHeight="14.4" x14ac:dyDescent="0.3"/>
  <cols>
    <col min="1" max="1" width="4.5546875" style="15" customWidth="1"/>
    <col min="2" max="2" width="7.5546875" style="15" customWidth="1"/>
    <col min="3" max="3" width="93" style="15" customWidth="1"/>
    <col min="4" max="4" width="24.44140625" style="15" customWidth="1"/>
    <col min="5" max="5" width="23.33203125" style="15" customWidth="1"/>
    <col min="6" max="6" width="21" style="15" customWidth="1"/>
    <col min="7" max="7" width="25" style="15" customWidth="1"/>
    <col min="8" max="8" width="25.33203125" style="15" customWidth="1"/>
    <col min="9" max="9" width="23.33203125" style="15" customWidth="1"/>
    <col min="10" max="10" width="29.6640625" style="15" customWidth="1"/>
    <col min="11" max="11" width="22" style="15" customWidth="1"/>
    <col min="12" max="12" width="16.44140625" style="15" customWidth="1"/>
    <col min="13" max="13" width="14.6640625" style="15" customWidth="1"/>
    <col min="14" max="14" width="14.5546875" style="15" customWidth="1"/>
    <col min="15" max="15" width="31.5546875" style="15" customWidth="1"/>
    <col min="16" max="16384" width="9.33203125" style="15"/>
  </cols>
  <sheetData>
    <row r="2" spans="2:7" ht="21" x14ac:dyDescent="0.4">
      <c r="B2" s="23" t="s">
        <v>1735</v>
      </c>
    </row>
    <row r="5" spans="2:7" x14ac:dyDescent="0.3">
      <c r="B5" s="428"/>
      <c r="C5" s="593"/>
      <c r="D5" s="78" t="s">
        <v>23</v>
      </c>
      <c r="E5" s="78" t="s">
        <v>25</v>
      </c>
      <c r="F5" s="78" t="s">
        <v>26</v>
      </c>
      <c r="G5" s="78" t="s">
        <v>27</v>
      </c>
    </row>
    <row r="6" spans="2:7" ht="28.8" x14ac:dyDescent="0.3">
      <c r="B6" s="428"/>
      <c r="C6" s="703" t="s">
        <v>353</v>
      </c>
      <c r="D6" s="133" t="s">
        <v>1721</v>
      </c>
      <c r="E6" s="133" t="s">
        <v>1722</v>
      </c>
      <c r="F6" s="133" t="s">
        <v>1723</v>
      </c>
      <c r="G6" s="133" t="s">
        <v>1724</v>
      </c>
    </row>
    <row r="7" spans="2:7" x14ac:dyDescent="0.3">
      <c r="B7" s="594"/>
      <c r="C7" s="777" t="s">
        <v>1736</v>
      </c>
      <c r="D7" s="777"/>
      <c r="E7" s="777"/>
      <c r="F7" s="777"/>
      <c r="G7" s="777"/>
    </row>
    <row r="8" spans="2:7" x14ac:dyDescent="0.3">
      <c r="B8" s="584">
        <v>1</v>
      </c>
      <c r="C8" s="595" t="s">
        <v>1737</v>
      </c>
      <c r="D8" s="585"/>
      <c r="E8" s="585"/>
      <c r="F8" s="585"/>
      <c r="G8" s="585"/>
    </row>
    <row r="9" spans="2:7" x14ac:dyDescent="0.3">
      <c r="B9" s="584">
        <v>2</v>
      </c>
      <c r="C9" s="595" t="s">
        <v>1738</v>
      </c>
      <c r="D9" s="585"/>
      <c r="E9" s="585"/>
      <c r="F9" s="585"/>
      <c r="G9" s="585"/>
    </row>
    <row r="10" spans="2:7" ht="28.8" x14ac:dyDescent="0.3">
      <c r="B10" s="584">
        <v>3</v>
      </c>
      <c r="C10" s="596" t="s">
        <v>1739</v>
      </c>
      <c r="D10" s="585"/>
      <c r="E10" s="585"/>
      <c r="F10" s="585"/>
      <c r="G10" s="585"/>
    </row>
    <row r="11" spans="2:7" x14ac:dyDescent="0.3">
      <c r="B11" s="594"/>
      <c r="C11" s="777" t="s">
        <v>1740</v>
      </c>
      <c r="D11" s="777"/>
      <c r="E11" s="777"/>
      <c r="F11" s="777"/>
      <c r="G11" s="777"/>
    </row>
    <row r="12" spans="2:7" ht="28.8" x14ac:dyDescent="0.3">
      <c r="B12" s="584">
        <v>4</v>
      </c>
      <c r="C12" s="595" t="s">
        <v>1741</v>
      </c>
      <c r="D12" s="585"/>
      <c r="E12" s="585"/>
      <c r="F12" s="585"/>
      <c r="G12" s="585"/>
    </row>
    <row r="13" spans="2:7" x14ac:dyDescent="0.3">
      <c r="B13" s="584">
        <v>5</v>
      </c>
      <c r="C13" s="595" t="s">
        <v>1742</v>
      </c>
      <c r="D13" s="585"/>
      <c r="E13" s="585"/>
      <c r="F13" s="585"/>
      <c r="G13" s="585"/>
    </row>
    <row r="14" spans="2:7" x14ac:dyDescent="0.3">
      <c r="B14" s="594"/>
      <c r="C14" s="777" t="s">
        <v>1743</v>
      </c>
      <c r="D14" s="777"/>
      <c r="E14" s="777"/>
      <c r="F14" s="777"/>
      <c r="G14" s="777"/>
    </row>
    <row r="15" spans="2:7" x14ac:dyDescent="0.3">
      <c r="B15" s="584">
        <v>6</v>
      </c>
      <c r="C15" s="595" t="s">
        <v>1744</v>
      </c>
      <c r="D15" s="585"/>
      <c r="E15" s="586">
        <v>3</v>
      </c>
      <c r="F15" s="585"/>
      <c r="G15" s="585"/>
    </row>
    <row r="16" spans="2:7" x14ac:dyDescent="0.3">
      <c r="B16" s="584">
        <v>7</v>
      </c>
      <c r="C16" s="595" t="s">
        <v>1745</v>
      </c>
      <c r="D16" s="585"/>
      <c r="E16" s="586">
        <v>426737.97</v>
      </c>
      <c r="F16" s="585"/>
      <c r="G16" s="585"/>
    </row>
    <row r="17" spans="2:7" x14ac:dyDescent="0.3">
      <c r="B17" s="584">
        <v>8</v>
      </c>
      <c r="C17" s="596" t="s">
        <v>1746</v>
      </c>
      <c r="D17" s="585"/>
      <c r="E17" s="586"/>
      <c r="F17" s="585"/>
      <c r="G17" s="585"/>
    </row>
    <row r="18" spans="2:7" x14ac:dyDescent="0.3">
      <c r="B18" s="584">
        <v>9</v>
      </c>
      <c r="C18" s="596" t="s">
        <v>1747</v>
      </c>
      <c r="D18" s="585"/>
      <c r="E18" s="586"/>
      <c r="F18" s="585"/>
      <c r="G18" s="585"/>
    </row>
    <row r="19" spans="2:7" x14ac:dyDescent="0.3">
      <c r="B19" s="584">
        <v>10</v>
      </c>
      <c r="C19" s="596" t="s">
        <v>1748</v>
      </c>
      <c r="D19" s="585"/>
      <c r="E19" s="586"/>
      <c r="F19" s="585"/>
      <c r="G19" s="585"/>
    </row>
    <row r="20" spans="2:7" x14ac:dyDescent="0.3">
      <c r="B20" s="584">
        <v>11</v>
      </c>
      <c r="C20" s="596" t="s">
        <v>1749</v>
      </c>
      <c r="D20" s="585"/>
      <c r="E20" s="586">
        <v>167400</v>
      </c>
      <c r="F20" s="585"/>
      <c r="G20" s="585"/>
    </row>
    <row r="26" spans="2:7" x14ac:dyDescent="0.3">
      <c r="C26" s="778"/>
      <c r="D26" s="778"/>
      <c r="E26" s="778"/>
      <c r="F26" s="778"/>
      <c r="G26" s="778"/>
    </row>
    <row r="30" spans="2:7" ht="29.25" customHeight="1" x14ac:dyDescent="0.3"/>
  </sheetData>
  <mergeCells count="4">
    <mergeCell ref="C7:G7"/>
    <mergeCell ref="C11:G11"/>
    <mergeCell ref="C14:G14"/>
    <mergeCell ref="C26:G26"/>
  </mergeCells>
  <hyperlinks>
    <hyperlink ref="B2" location="Summary!B62" display="EU REM2 forma. Specialūs mokėjimai darbuotojams, kurių profesinė veikla turi reikšmingą poveikį įstaigų rizikos pobūdžiui (nustatytiesiems darbuotojams)" xr:uid="{E6F82EE7-8ED0-4D7E-9A22-5FC0DCED4439}"/>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27B87-B7DE-42CB-ACD1-E6D443763D49}">
  <sheetPr>
    <tabColor rgb="FF575783"/>
  </sheetPr>
  <dimension ref="B2:Y31"/>
  <sheetViews>
    <sheetView workbookViewId="0">
      <selection activeCell="C6" sqref="C6"/>
    </sheetView>
  </sheetViews>
  <sheetFormatPr defaultColWidth="9.33203125" defaultRowHeight="14.4" x14ac:dyDescent="0.3"/>
  <cols>
    <col min="1" max="1" width="4" style="15" customWidth="1"/>
    <col min="2" max="2" width="9.33203125" style="15"/>
    <col min="3" max="3" width="28.6640625" style="15" customWidth="1"/>
    <col min="4" max="8" width="20" style="15" customWidth="1"/>
    <col min="9" max="9" width="20" style="597" customWidth="1"/>
    <col min="10" max="10" width="20" style="15" customWidth="1"/>
    <col min="11" max="11" width="22.33203125" style="15" customWidth="1"/>
    <col min="12" max="12" width="9.33203125" style="15"/>
    <col min="13" max="13" width="255.6640625" style="15" bestFit="1" customWidth="1"/>
    <col min="14" max="16384" width="9.33203125" style="15"/>
  </cols>
  <sheetData>
    <row r="2" spans="2:25" ht="21" x14ac:dyDescent="0.4">
      <c r="B2" s="23" t="s">
        <v>1750</v>
      </c>
    </row>
    <row r="3" spans="2:25" ht="14.25" customHeight="1" x14ac:dyDescent="0.3">
      <c r="C3" s="598"/>
      <c r="D3" s="598"/>
      <c r="E3" s="598"/>
      <c r="F3" s="598"/>
      <c r="G3" s="598"/>
      <c r="H3" s="598"/>
      <c r="I3" s="599"/>
      <c r="J3" s="598"/>
    </row>
    <row r="4" spans="2:25" x14ac:dyDescent="0.3">
      <c r="E4" s="598"/>
      <c r="F4" s="598"/>
      <c r="G4" s="598"/>
      <c r="H4" s="598"/>
      <c r="I4" s="599"/>
    </row>
    <row r="5" spans="2:25" x14ac:dyDescent="0.3">
      <c r="B5" s="33"/>
      <c r="C5" s="33"/>
      <c r="D5" s="78" t="s">
        <v>23</v>
      </c>
      <c r="E5" s="78" t="s">
        <v>25</v>
      </c>
      <c r="F5" s="78" t="s">
        <v>26</v>
      </c>
      <c r="G5" s="78" t="s">
        <v>27</v>
      </c>
      <c r="H5" s="78" t="s">
        <v>28</v>
      </c>
      <c r="I5" s="78" t="s">
        <v>29</v>
      </c>
      <c r="J5" s="78" t="s">
        <v>351</v>
      </c>
      <c r="K5" s="78" t="s">
        <v>352</v>
      </c>
    </row>
    <row r="6" spans="2:25" ht="129.6" x14ac:dyDescent="0.3">
      <c r="B6" s="33"/>
      <c r="C6" s="600" t="s">
        <v>2105</v>
      </c>
      <c r="D6" s="601" t="s">
        <v>1751</v>
      </c>
      <c r="E6" s="601" t="s">
        <v>1752</v>
      </c>
      <c r="F6" s="601" t="s">
        <v>1753</v>
      </c>
      <c r="G6" s="601" t="s">
        <v>1754</v>
      </c>
      <c r="H6" s="601" t="s">
        <v>1755</v>
      </c>
      <c r="I6" s="601" t="s">
        <v>1756</v>
      </c>
      <c r="J6" s="601" t="s">
        <v>1757</v>
      </c>
      <c r="K6" s="601" t="s">
        <v>1758</v>
      </c>
      <c r="M6" s="602"/>
      <c r="N6" s="17"/>
      <c r="O6" s="17"/>
      <c r="P6" s="17"/>
      <c r="Q6" s="17"/>
      <c r="R6" s="17"/>
      <c r="S6" s="17"/>
      <c r="T6" s="17"/>
      <c r="U6" s="17"/>
      <c r="V6" s="17"/>
      <c r="W6" s="17"/>
      <c r="X6" s="17"/>
      <c r="Y6" s="17"/>
    </row>
    <row r="7" spans="2:25" x14ac:dyDescent="0.3">
      <c r="B7" s="584">
        <v>1</v>
      </c>
      <c r="C7" s="595" t="s">
        <v>1721</v>
      </c>
      <c r="D7" s="586"/>
      <c r="E7" s="586"/>
      <c r="F7" s="586"/>
      <c r="G7" s="586"/>
      <c r="H7" s="586"/>
      <c r="I7" s="603"/>
      <c r="J7" s="586"/>
      <c r="K7" s="586"/>
    </row>
    <row r="8" spans="2:25" x14ac:dyDescent="0.3">
      <c r="B8" s="584">
        <v>2</v>
      </c>
      <c r="C8" s="590" t="s">
        <v>1759</v>
      </c>
      <c r="D8" s="586"/>
      <c r="E8" s="586"/>
      <c r="F8" s="586"/>
      <c r="G8" s="586"/>
      <c r="H8" s="586"/>
      <c r="I8" s="603"/>
      <c r="J8" s="586"/>
      <c r="K8" s="586"/>
    </row>
    <row r="9" spans="2:25" ht="43.2" x14ac:dyDescent="0.3">
      <c r="B9" s="584">
        <v>3</v>
      </c>
      <c r="C9" s="590" t="s">
        <v>1760</v>
      </c>
      <c r="D9" s="586"/>
      <c r="E9" s="586"/>
      <c r="F9" s="586"/>
      <c r="G9" s="586"/>
      <c r="H9" s="586"/>
      <c r="I9" s="603"/>
      <c r="J9" s="586"/>
      <c r="K9" s="586"/>
    </row>
    <row r="10" spans="2:25" ht="43.2" x14ac:dyDescent="0.3">
      <c r="B10" s="584">
        <v>4</v>
      </c>
      <c r="C10" s="590" t="s">
        <v>1761</v>
      </c>
      <c r="D10" s="586"/>
      <c r="E10" s="586"/>
      <c r="F10" s="586"/>
      <c r="G10" s="586"/>
      <c r="H10" s="586"/>
      <c r="I10" s="603"/>
      <c r="J10" s="586"/>
      <c r="K10" s="586"/>
    </row>
    <row r="11" spans="2:25" x14ac:dyDescent="0.3">
      <c r="B11" s="584">
        <v>5</v>
      </c>
      <c r="C11" s="590" t="s">
        <v>1762</v>
      </c>
      <c r="D11" s="586"/>
      <c r="E11" s="586"/>
      <c r="F11" s="586"/>
      <c r="G11" s="586"/>
      <c r="H11" s="586"/>
      <c r="I11" s="603"/>
      <c r="J11" s="586"/>
      <c r="K11" s="586"/>
    </row>
    <row r="12" spans="2:25" x14ac:dyDescent="0.3">
      <c r="B12" s="584">
        <v>6</v>
      </c>
      <c r="C12" s="590" t="s">
        <v>1763</v>
      </c>
      <c r="D12" s="586"/>
      <c r="E12" s="586"/>
      <c r="F12" s="586"/>
      <c r="G12" s="586"/>
      <c r="H12" s="586"/>
      <c r="I12" s="603"/>
      <c r="J12" s="586"/>
      <c r="K12" s="586"/>
    </row>
    <row r="13" spans="2:25" x14ac:dyDescent="0.3">
      <c r="B13" s="604">
        <v>7</v>
      </c>
      <c r="C13" s="595" t="s">
        <v>1764</v>
      </c>
      <c r="D13" s="586">
        <v>1158695</v>
      </c>
      <c r="E13" s="586"/>
      <c r="F13" s="586">
        <v>1158695</v>
      </c>
      <c r="G13" s="586"/>
      <c r="H13" s="586"/>
      <c r="I13" s="603"/>
      <c r="J13" s="586">
        <v>563546.52</v>
      </c>
      <c r="K13" s="586"/>
    </row>
    <row r="14" spans="2:25" x14ac:dyDescent="0.3">
      <c r="B14" s="604">
        <v>8</v>
      </c>
      <c r="C14" s="590" t="s">
        <v>1759</v>
      </c>
      <c r="D14" s="586"/>
      <c r="E14" s="586"/>
      <c r="F14" s="586"/>
      <c r="G14" s="586"/>
      <c r="H14" s="586"/>
      <c r="I14" s="603"/>
      <c r="J14" s="586"/>
      <c r="K14" s="586"/>
    </row>
    <row r="15" spans="2:25" ht="43.2" x14ac:dyDescent="0.3">
      <c r="B15" s="604">
        <v>9</v>
      </c>
      <c r="C15" s="590" t="s">
        <v>1760</v>
      </c>
      <c r="D15" s="586">
        <v>1158695</v>
      </c>
      <c r="E15" s="586"/>
      <c r="F15" s="586">
        <v>1158695</v>
      </c>
      <c r="G15" s="586"/>
      <c r="H15" s="586"/>
      <c r="I15" s="603"/>
      <c r="J15" s="586">
        <v>563546.52</v>
      </c>
      <c r="K15" s="586"/>
    </row>
    <row r="16" spans="2:25" ht="43.2" x14ac:dyDescent="0.3">
      <c r="B16" s="604">
        <v>10</v>
      </c>
      <c r="C16" s="590" t="s">
        <v>1761</v>
      </c>
      <c r="D16" s="586"/>
      <c r="E16" s="586"/>
      <c r="F16" s="586"/>
      <c r="G16" s="586"/>
      <c r="H16" s="586"/>
      <c r="I16" s="603"/>
      <c r="J16" s="586"/>
      <c r="K16" s="586"/>
    </row>
    <row r="17" spans="2:13" x14ac:dyDescent="0.3">
      <c r="B17" s="604">
        <v>11</v>
      </c>
      <c r="C17" s="590" t="s">
        <v>1762</v>
      </c>
      <c r="D17" s="586"/>
      <c r="E17" s="586"/>
      <c r="F17" s="586"/>
      <c r="G17" s="586"/>
      <c r="H17" s="586"/>
      <c r="I17" s="603"/>
      <c r="J17" s="586"/>
      <c r="K17" s="586"/>
    </row>
    <row r="18" spans="2:13" x14ac:dyDescent="0.3">
      <c r="B18" s="604">
        <v>12</v>
      </c>
      <c r="C18" s="590" t="s">
        <v>1763</v>
      </c>
      <c r="D18" s="586"/>
      <c r="E18" s="586"/>
      <c r="F18" s="586"/>
      <c r="G18" s="586"/>
      <c r="H18" s="586"/>
      <c r="I18" s="603"/>
      <c r="J18" s="586"/>
      <c r="K18" s="586"/>
    </row>
    <row r="19" spans="2:13" x14ac:dyDescent="0.3">
      <c r="B19" s="604">
        <v>13</v>
      </c>
      <c r="C19" s="585" t="s">
        <v>1723</v>
      </c>
      <c r="D19" s="586">
        <v>83320</v>
      </c>
      <c r="E19" s="586"/>
      <c r="F19" s="586">
        <v>83320</v>
      </c>
      <c r="G19" s="586"/>
      <c r="H19" s="586"/>
      <c r="I19" s="603"/>
      <c r="J19" s="586">
        <v>49794.076668707996</v>
      </c>
      <c r="K19" s="586"/>
    </row>
    <row r="20" spans="2:13" x14ac:dyDescent="0.3">
      <c r="B20" s="604">
        <v>14</v>
      </c>
      <c r="C20" s="590" t="s">
        <v>1759</v>
      </c>
      <c r="D20" s="586"/>
      <c r="E20" s="586"/>
      <c r="F20" s="586"/>
      <c r="G20" s="586"/>
      <c r="H20" s="586"/>
      <c r="I20" s="603"/>
      <c r="J20" s="586"/>
      <c r="K20" s="586"/>
    </row>
    <row r="21" spans="2:13" ht="43.2" x14ac:dyDescent="0.3">
      <c r="B21" s="604">
        <v>15</v>
      </c>
      <c r="C21" s="590" t="s">
        <v>1760</v>
      </c>
      <c r="D21" s="586">
        <v>83320</v>
      </c>
      <c r="E21" s="586"/>
      <c r="F21" s="586">
        <v>83320</v>
      </c>
      <c r="G21" s="586"/>
      <c r="H21" s="586"/>
      <c r="I21" s="603"/>
      <c r="J21" s="586">
        <v>49794.076668707996</v>
      </c>
      <c r="K21" s="586"/>
    </row>
    <row r="22" spans="2:13" ht="43.2" x14ac:dyDescent="0.3">
      <c r="B22" s="604">
        <v>16</v>
      </c>
      <c r="C22" s="590" t="s">
        <v>1761</v>
      </c>
      <c r="D22" s="586"/>
      <c r="E22" s="586"/>
      <c r="F22" s="586"/>
      <c r="G22" s="586"/>
      <c r="H22" s="586"/>
      <c r="I22" s="603"/>
      <c r="J22" s="586"/>
      <c r="K22" s="586"/>
    </row>
    <row r="23" spans="2:13" x14ac:dyDescent="0.3">
      <c r="B23" s="604">
        <v>17</v>
      </c>
      <c r="C23" s="590" t="s">
        <v>1762</v>
      </c>
      <c r="D23" s="586"/>
      <c r="E23" s="586"/>
      <c r="F23" s="586"/>
      <c r="G23" s="586"/>
      <c r="H23" s="586"/>
      <c r="I23" s="603"/>
      <c r="J23" s="586"/>
      <c r="K23" s="586"/>
    </row>
    <row r="24" spans="2:13" x14ac:dyDescent="0.3">
      <c r="B24" s="604">
        <v>18</v>
      </c>
      <c r="C24" s="590" t="s">
        <v>1763</v>
      </c>
      <c r="D24" s="586"/>
      <c r="E24" s="586"/>
      <c r="F24" s="586"/>
      <c r="G24" s="586"/>
      <c r="H24" s="586"/>
      <c r="I24" s="603"/>
      <c r="J24" s="586"/>
      <c r="K24" s="586"/>
    </row>
    <row r="25" spans="2:13" x14ac:dyDescent="0.3">
      <c r="B25" s="604">
        <v>19</v>
      </c>
      <c r="C25" s="605" t="s">
        <v>1724</v>
      </c>
      <c r="D25" s="586">
        <v>374245</v>
      </c>
      <c r="E25" s="586"/>
      <c r="F25" s="586">
        <v>374245</v>
      </c>
      <c r="G25" s="586"/>
      <c r="H25" s="586"/>
      <c r="I25" s="603"/>
      <c r="J25" s="586">
        <v>378790.19288847595</v>
      </c>
      <c r="K25" s="586"/>
    </row>
    <row r="26" spans="2:13" x14ac:dyDescent="0.3">
      <c r="B26" s="604">
        <v>20</v>
      </c>
      <c r="C26" s="590" t="s">
        <v>1759</v>
      </c>
      <c r="D26" s="586"/>
      <c r="E26" s="586"/>
      <c r="F26" s="586"/>
      <c r="G26" s="586"/>
      <c r="H26" s="586"/>
      <c r="I26" s="603"/>
      <c r="J26" s="586"/>
      <c r="K26" s="586"/>
      <c r="M26" s="17"/>
    </row>
    <row r="27" spans="2:13" ht="43.2" x14ac:dyDescent="0.3">
      <c r="B27" s="604">
        <v>21</v>
      </c>
      <c r="C27" s="590" t="s">
        <v>1760</v>
      </c>
      <c r="D27" s="586">
        <v>374245</v>
      </c>
      <c r="E27" s="586"/>
      <c r="F27" s="586">
        <v>374245</v>
      </c>
      <c r="G27" s="586"/>
      <c r="H27" s="586"/>
      <c r="I27" s="603"/>
      <c r="J27" s="586">
        <v>378790.19288847595</v>
      </c>
      <c r="K27" s="586"/>
    </row>
    <row r="28" spans="2:13" ht="43.2" x14ac:dyDescent="0.3">
      <c r="B28" s="604">
        <v>22</v>
      </c>
      <c r="C28" s="590" t="s">
        <v>1761</v>
      </c>
      <c r="D28" s="586"/>
      <c r="E28" s="586"/>
      <c r="F28" s="586"/>
      <c r="G28" s="586"/>
      <c r="H28" s="586"/>
      <c r="I28" s="603"/>
      <c r="J28" s="586"/>
      <c r="K28" s="586"/>
    </row>
    <row r="29" spans="2:13" x14ac:dyDescent="0.3">
      <c r="B29" s="604">
        <v>23</v>
      </c>
      <c r="C29" s="590" t="s">
        <v>1762</v>
      </c>
      <c r="D29" s="586"/>
      <c r="E29" s="586"/>
      <c r="F29" s="586"/>
      <c r="G29" s="586"/>
      <c r="H29" s="586"/>
      <c r="I29" s="603"/>
      <c r="J29" s="586"/>
      <c r="K29" s="586"/>
    </row>
    <row r="30" spans="2:13" x14ac:dyDescent="0.3">
      <c r="B30" s="604">
        <v>24</v>
      </c>
      <c r="C30" s="590" t="s">
        <v>1763</v>
      </c>
      <c r="D30" s="586"/>
      <c r="E30" s="586"/>
      <c r="F30" s="586"/>
      <c r="G30" s="586"/>
      <c r="H30" s="586"/>
      <c r="I30" s="603"/>
      <c r="J30" s="586"/>
      <c r="K30" s="586"/>
    </row>
    <row r="31" spans="2:13" x14ac:dyDescent="0.3">
      <c r="B31" s="604">
        <v>25</v>
      </c>
      <c r="C31" s="606" t="s">
        <v>1765</v>
      </c>
      <c r="D31" s="586">
        <v>1616260</v>
      </c>
      <c r="E31" s="586"/>
      <c r="F31" s="586">
        <v>1616260</v>
      </c>
      <c r="G31" s="586"/>
      <c r="H31" s="586"/>
      <c r="I31" s="603"/>
      <c r="J31" s="586">
        <v>992130.78955718398</v>
      </c>
      <c r="K31" s="586"/>
    </row>
  </sheetData>
  <hyperlinks>
    <hyperlink ref="B2" location="Summary!B63" display="EU REM3 forma. Atidėtas atlygis " xr:uid="{4DD4F76F-EA69-4222-9332-AF8696B5ADA6}"/>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D8119-B5A9-4701-BD62-F5B98E1FF095}">
  <sheetPr>
    <tabColor rgb="FF575783"/>
  </sheetPr>
  <dimension ref="B2:D21"/>
  <sheetViews>
    <sheetView workbookViewId="0">
      <selection activeCell="B2" sqref="B2"/>
    </sheetView>
  </sheetViews>
  <sheetFormatPr defaultColWidth="9.33203125" defaultRowHeight="14.4" x14ac:dyDescent="0.3"/>
  <cols>
    <col min="1" max="1" width="6.33203125" style="22" customWidth="1"/>
    <col min="2" max="2" width="8.6640625" style="22" customWidth="1"/>
    <col min="3" max="3" width="42.33203125" style="22" customWidth="1"/>
    <col min="4" max="4" width="48.33203125" style="22" customWidth="1"/>
    <col min="5" max="7" width="9.33203125" style="22"/>
    <col min="8" max="8" width="42.33203125" style="22" customWidth="1"/>
    <col min="9" max="9" width="48.33203125" style="22" customWidth="1"/>
    <col min="10" max="16384" width="9.33203125" style="22"/>
  </cols>
  <sheetData>
    <row r="2" spans="2:4" ht="21" x14ac:dyDescent="0.3">
      <c r="B2" s="65" t="s">
        <v>1766</v>
      </c>
    </row>
    <row r="3" spans="2:4" ht="21" x14ac:dyDescent="0.3">
      <c r="B3" s="65"/>
    </row>
    <row r="4" spans="2:4" ht="18" customHeight="1" x14ac:dyDescent="0.3">
      <c r="B4" s="406"/>
      <c r="C4" s="406"/>
      <c r="D4" s="80" t="s">
        <v>23</v>
      </c>
    </row>
    <row r="5" spans="2:4" ht="28.8" x14ac:dyDescent="0.3">
      <c r="B5" s="406"/>
      <c r="C5" s="80" t="s">
        <v>353</v>
      </c>
      <c r="D5" s="18" t="s">
        <v>1779</v>
      </c>
    </row>
    <row r="6" spans="2:4" x14ac:dyDescent="0.3">
      <c r="B6" s="607">
        <v>1</v>
      </c>
      <c r="C6" s="608" t="s">
        <v>1767</v>
      </c>
      <c r="D6" s="609">
        <v>0</v>
      </c>
    </row>
    <row r="7" spans="2:4" x14ac:dyDescent="0.3">
      <c r="B7" s="607">
        <v>2</v>
      </c>
      <c r="C7" s="608" t="s">
        <v>1768</v>
      </c>
      <c r="D7" s="609"/>
    </row>
    <row r="8" spans="2:4" x14ac:dyDescent="0.3">
      <c r="B8" s="607">
        <v>3</v>
      </c>
      <c r="C8" s="608" t="s">
        <v>1769</v>
      </c>
      <c r="D8" s="609"/>
    </row>
    <row r="9" spans="2:4" x14ac:dyDescent="0.3">
      <c r="B9" s="607">
        <v>4</v>
      </c>
      <c r="C9" s="608" t="s">
        <v>1770</v>
      </c>
      <c r="D9" s="609"/>
    </row>
    <row r="10" spans="2:4" x14ac:dyDescent="0.3">
      <c r="B10" s="607">
        <v>5</v>
      </c>
      <c r="C10" s="608" t="s">
        <v>1771</v>
      </c>
      <c r="D10" s="609"/>
    </row>
    <row r="11" spans="2:4" x14ac:dyDescent="0.3">
      <c r="B11" s="607">
        <v>6</v>
      </c>
      <c r="C11" s="608" t="s">
        <v>1772</v>
      </c>
      <c r="D11" s="609"/>
    </row>
    <row r="12" spans="2:4" x14ac:dyDescent="0.3">
      <c r="B12" s="607">
        <v>7</v>
      </c>
      <c r="C12" s="608" t="s">
        <v>1773</v>
      </c>
      <c r="D12" s="609"/>
    </row>
    <row r="13" spans="2:4" x14ac:dyDescent="0.3">
      <c r="B13" s="607">
        <v>8</v>
      </c>
      <c r="C13" s="608" t="s">
        <v>1774</v>
      </c>
      <c r="D13" s="609"/>
    </row>
    <row r="14" spans="2:4" x14ac:dyDescent="0.3">
      <c r="B14" s="607">
        <v>9</v>
      </c>
      <c r="C14" s="608" t="s">
        <v>1775</v>
      </c>
      <c r="D14" s="609"/>
    </row>
    <row r="15" spans="2:4" x14ac:dyDescent="0.3">
      <c r="B15" s="607">
        <v>10</v>
      </c>
      <c r="C15" s="608" t="s">
        <v>1776</v>
      </c>
      <c r="D15" s="609"/>
    </row>
    <row r="16" spans="2:4" x14ac:dyDescent="0.3">
      <c r="B16" s="607">
        <v>11</v>
      </c>
      <c r="C16" s="608" t="s">
        <v>1777</v>
      </c>
      <c r="D16" s="609"/>
    </row>
    <row r="17" spans="2:4" ht="28.8" x14ac:dyDescent="0.3">
      <c r="B17" s="34" t="s">
        <v>354</v>
      </c>
      <c r="C17" s="598" t="s">
        <v>1778</v>
      </c>
    </row>
    <row r="21" spans="2:4" x14ac:dyDescent="0.3">
      <c r="D21" s="77"/>
    </row>
  </sheetData>
  <hyperlinks>
    <hyperlink ref="B2" location="Summary!B64" display="EU REM4 forma. 1 mln. EUR per metus ar didesnis atlygis" xr:uid="{54962B12-4583-407A-84F2-D2BDE3AF83B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EB04E-9B5F-4E25-B4EB-4C49ECF7517C}">
  <sheetPr>
    <tabColor rgb="FF575783"/>
  </sheetPr>
  <dimension ref="B2:M13"/>
  <sheetViews>
    <sheetView workbookViewId="0">
      <selection activeCell="D25" sqref="D25"/>
    </sheetView>
  </sheetViews>
  <sheetFormatPr defaultColWidth="9.33203125" defaultRowHeight="14.4" x14ac:dyDescent="0.3"/>
  <cols>
    <col min="1" max="1" width="5.33203125" style="15" customWidth="1"/>
    <col min="2" max="2" width="7.44140625" style="15" customWidth="1"/>
    <col min="3" max="3" width="55.5546875" style="15" customWidth="1"/>
    <col min="4" max="4" width="23" style="15" bestFit="1" customWidth="1"/>
    <col min="5" max="5" width="23.44140625" style="15" customWidth="1"/>
    <col min="6" max="6" width="16.5546875" style="15" customWidth="1"/>
    <col min="7" max="7" width="14.6640625" style="15" bestFit="1" customWidth="1"/>
    <col min="8" max="8" width="19.33203125" style="15" bestFit="1" customWidth="1"/>
    <col min="9" max="9" width="19.6640625" style="15" bestFit="1" customWidth="1"/>
    <col min="10" max="10" width="17.33203125" style="15" bestFit="1" customWidth="1"/>
    <col min="11" max="11" width="15.33203125" style="15" customWidth="1"/>
    <col min="12" max="12" width="9.33203125" style="15"/>
    <col min="13" max="13" width="14.33203125" style="15" customWidth="1"/>
    <col min="14" max="16384" width="9.33203125" style="15"/>
  </cols>
  <sheetData>
    <row r="2" spans="2:13" ht="21" x14ac:dyDescent="0.4">
      <c r="B2" s="23" t="s">
        <v>1780</v>
      </c>
    </row>
    <row r="3" spans="2:13" ht="14.25" customHeight="1" x14ac:dyDescent="0.3">
      <c r="C3" s="610"/>
      <c r="D3" s="610"/>
      <c r="E3" s="610"/>
      <c r="F3" s="610"/>
      <c r="G3" s="611"/>
      <c r="H3" s="611"/>
      <c r="I3" s="611"/>
      <c r="J3" s="611"/>
      <c r="K3" s="611"/>
      <c r="L3" s="611"/>
      <c r="M3" s="611"/>
    </row>
    <row r="4" spans="2:13" x14ac:dyDescent="0.3">
      <c r="B4" s="33"/>
      <c r="C4" s="33"/>
      <c r="D4" s="79" t="s">
        <v>336</v>
      </c>
      <c r="E4" s="79" t="s">
        <v>25</v>
      </c>
      <c r="F4" s="79" t="s">
        <v>26</v>
      </c>
      <c r="G4" s="79" t="s">
        <v>27</v>
      </c>
      <c r="H4" s="79" t="s">
        <v>28</v>
      </c>
      <c r="I4" s="79" t="s">
        <v>29</v>
      </c>
      <c r="J4" s="79" t="s">
        <v>227</v>
      </c>
      <c r="K4" s="79" t="s">
        <v>228</v>
      </c>
      <c r="L4" s="79" t="s">
        <v>251</v>
      </c>
      <c r="M4" s="79" t="s">
        <v>252</v>
      </c>
    </row>
    <row r="5" spans="2:13" x14ac:dyDescent="0.3">
      <c r="B5" s="33"/>
      <c r="C5" s="612"/>
      <c r="D5" s="779" t="s">
        <v>1788</v>
      </c>
      <c r="E5" s="779"/>
      <c r="F5" s="779"/>
      <c r="G5" s="779" t="s">
        <v>1796</v>
      </c>
      <c r="H5" s="779"/>
      <c r="I5" s="779"/>
      <c r="J5" s="779"/>
      <c r="K5" s="779"/>
      <c r="L5" s="779"/>
      <c r="M5" s="613"/>
    </row>
    <row r="6" spans="2:13" ht="34.200000000000003" x14ac:dyDescent="0.3">
      <c r="B6" s="33"/>
      <c r="C6" s="406" t="s">
        <v>353</v>
      </c>
      <c r="D6" s="614" t="s">
        <v>1721</v>
      </c>
      <c r="E6" s="614" t="s">
        <v>1764</v>
      </c>
      <c r="F6" s="614" t="s">
        <v>1789</v>
      </c>
      <c r="G6" s="614" t="s">
        <v>1790</v>
      </c>
      <c r="H6" s="614" t="s">
        <v>1791</v>
      </c>
      <c r="I6" s="614" t="s">
        <v>1792</v>
      </c>
      <c r="J6" s="614" t="s">
        <v>1793</v>
      </c>
      <c r="K6" s="614" t="s">
        <v>1794</v>
      </c>
      <c r="L6" s="614" t="s">
        <v>1795</v>
      </c>
      <c r="M6" s="614" t="s">
        <v>1797</v>
      </c>
    </row>
    <row r="7" spans="2:13" x14ac:dyDescent="0.3">
      <c r="B7" s="615">
        <v>1</v>
      </c>
      <c r="C7" s="616" t="s">
        <v>1781</v>
      </c>
      <c r="D7" s="617"/>
      <c r="E7" s="617"/>
      <c r="F7" s="617"/>
      <c r="G7" s="617"/>
      <c r="H7" s="617"/>
      <c r="I7" s="617"/>
      <c r="J7" s="617"/>
      <c r="K7" s="617"/>
      <c r="L7" s="617"/>
      <c r="M7" s="618">
        <v>44</v>
      </c>
    </row>
    <row r="8" spans="2:13" x14ac:dyDescent="0.3">
      <c r="B8" s="615">
        <v>2</v>
      </c>
      <c r="C8" s="619" t="s">
        <v>1782</v>
      </c>
      <c r="D8" s="620">
        <v>8</v>
      </c>
      <c r="E8" s="620">
        <v>13</v>
      </c>
      <c r="F8" s="620">
        <v>21</v>
      </c>
      <c r="G8" s="617"/>
      <c r="H8" s="617"/>
      <c r="I8" s="617"/>
      <c r="J8" s="617"/>
      <c r="K8" s="617"/>
      <c r="L8" s="617"/>
      <c r="M8" s="621"/>
    </row>
    <row r="9" spans="2:13" x14ac:dyDescent="0.3">
      <c r="B9" s="615">
        <v>3</v>
      </c>
      <c r="C9" s="619" t="s">
        <v>1783</v>
      </c>
      <c r="D9" s="622"/>
      <c r="E9" s="622"/>
      <c r="F9" s="622"/>
      <c r="G9" s="620"/>
      <c r="H9" s="620"/>
      <c r="I9" s="620"/>
      <c r="J9" s="620"/>
      <c r="K9" s="620">
        <v>1</v>
      </c>
      <c r="L9" s="620"/>
      <c r="M9" s="623"/>
    </row>
    <row r="10" spans="2:13" x14ac:dyDescent="0.3">
      <c r="B10" s="615">
        <v>4</v>
      </c>
      <c r="C10" s="619" t="s">
        <v>1784</v>
      </c>
      <c r="D10" s="624"/>
      <c r="E10" s="624"/>
      <c r="F10" s="624"/>
      <c r="G10" s="620">
        <v>1</v>
      </c>
      <c r="H10" s="620">
        <v>9</v>
      </c>
      <c r="I10" s="620"/>
      <c r="J10" s="620">
        <v>1</v>
      </c>
      <c r="K10" s="620">
        <v>5</v>
      </c>
      <c r="L10" s="620">
        <v>6</v>
      </c>
      <c r="M10" s="623"/>
    </row>
    <row r="11" spans="2:13" x14ac:dyDescent="0.3">
      <c r="B11" s="615">
        <v>5</v>
      </c>
      <c r="C11" s="616" t="s">
        <v>1785</v>
      </c>
      <c r="D11" s="620">
        <v>775305.55500000005</v>
      </c>
      <c r="E11" s="620">
        <v>3222576.66</v>
      </c>
      <c r="F11" s="620">
        <v>3997882.2150000003</v>
      </c>
      <c r="G11" s="620">
        <v>133689.46</v>
      </c>
      <c r="H11" s="620">
        <v>1905368.98</v>
      </c>
      <c r="I11" s="620"/>
      <c r="J11" s="620">
        <v>216309.36</v>
      </c>
      <c r="K11" s="620">
        <v>759988.16</v>
      </c>
      <c r="L11" s="620">
        <v>805737.08000000007</v>
      </c>
      <c r="M11" s="623"/>
    </row>
    <row r="12" spans="2:13" x14ac:dyDescent="0.3">
      <c r="B12" s="615">
        <v>6</v>
      </c>
      <c r="C12" s="619" t="s">
        <v>1786</v>
      </c>
      <c r="D12" s="620"/>
      <c r="E12" s="620">
        <v>1240119.3799999999</v>
      </c>
      <c r="F12" s="620">
        <v>1240119.3799999999</v>
      </c>
      <c r="G12" s="620">
        <v>23015</v>
      </c>
      <c r="H12" s="620">
        <v>717557.75</v>
      </c>
      <c r="I12" s="620"/>
      <c r="J12" s="620">
        <v>72536.67</v>
      </c>
      <c r="K12" s="620">
        <v>179454.9</v>
      </c>
      <c r="L12" s="620">
        <v>211453.58</v>
      </c>
      <c r="M12" s="623"/>
    </row>
    <row r="13" spans="2:13" x14ac:dyDescent="0.3">
      <c r="B13" s="615">
        <v>7</v>
      </c>
      <c r="C13" s="619" t="s">
        <v>1787</v>
      </c>
      <c r="D13" s="620">
        <v>775305.55500000005</v>
      </c>
      <c r="E13" s="620">
        <v>1982457.28</v>
      </c>
      <c r="F13" s="620">
        <v>2757762.835</v>
      </c>
      <c r="G13" s="620">
        <v>110674.45999999999</v>
      </c>
      <c r="H13" s="620">
        <v>1187811.23</v>
      </c>
      <c r="I13" s="620"/>
      <c r="J13" s="620">
        <v>143772.69</v>
      </c>
      <c r="K13" s="620">
        <v>580533.26</v>
      </c>
      <c r="L13" s="620">
        <v>594283.50000000012</v>
      </c>
      <c r="M13" s="625"/>
    </row>
  </sheetData>
  <mergeCells count="2">
    <mergeCell ref="D5:F5"/>
    <mergeCell ref="G5:L5"/>
  </mergeCells>
  <hyperlinks>
    <hyperlink ref="B2" location="Summary!B65" display="EU REM5 forma. Informacija apie darbuotojus, kurių profesinė veikla turi reikšmingą poveikį įstaigų rizikos pobūdžiui (nustatytuosius darbuotojus)" xr:uid="{2BE80BB8-18C0-4F56-97D4-48CB15496194}"/>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260F4-F0DB-4C09-9594-3BC0BA588C9B}">
  <sheetPr>
    <tabColor rgb="FF575783"/>
  </sheetPr>
  <dimension ref="B2:K20"/>
  <sheetViews>
    <sheetView workbookViewId="0">
      <selection activeCell="C7" sqref="C7"/>
    </sheetView>
  </sheetViews>
  <sheetFormatPr defaultRowHeight="14.4" x14ac:dyDescent="0.3"/>
  <cols>
    <col min="1" max="1" width="5.109375" style="96" customWidth="1"/>
    <col min="2" max="2" width="9.109375" style="96" customWidth="1"/>
    <col min="3" max="3" width="47.33203125" style="96" customWidth="1"/>
    <col min="4" max="8" width="17.6640625" style="96" customWidth="1"/>
    <col min="9" max="9" width="19.44140625" style="96" customWidth="1"/>
    <col min="10" max="11" width="17.6640625" style="96" customWidth="1"/>
    <col min="12" max="16384" width="8.88671875" style="96"/>
  </cols>
  <sheetData>
    <row r="2" spans="2:11" ht="21" x14ac:dyDescent="0.3">
      <c r="B2" s="485" t="s">
        <v>1805</v>
      </c>
      <c r="C2" s="492"/>
      <c r="D2" s="489"/>
      <c r="E2" s="489"/>
      <c r="F2" s="489"/>
      <c r="G2" s="489"/>
      <c r="H2" s="489"/>
      <c r="I2" s="489"/>
      <c r="J2" s="489"/>
    </row>
    <row r="3" spans="2:11" x14ac:dyDescent="0.3">
      <c r="B3" s="487"/>
      <c r="C3" s="486"/>
      <c r="D3" s="493"/>
      <c r="E3" s="493"/>
      <c r="F3" s="493"/>
      <c r="G3" s="493"/>
      <c r="H3" s="493"/>
      <c r="I3" s="493"/>
      <c r="J3" s="493"/>
      <c r="K3" s="487"/>
    </row>
    <row r="4" spans="2:11" x14ac:dyDescent="0.3">
      <c r="B4" s="487"/>
      <c r="C4" s="486"/>
      <c r="D4" s="493"/>
      <c r="E4" s="493"/>
      <c r="F4" s="493"/>
      <c r="G4" s="493"/>
      <c r="H4" s="493"/>
      <c r="I4" s="493"/>
      <c r="J4" s="493"/>
      <c r="K4" s="487"/>
    </row>
    <row r="5" spans="2:11" x14ac:dyDescent="0.3">
      <c r="B5" s="494"/>
      <c r="C5" s="495"/>
      <c r="D5" s="780" t="s">
        <v>1806</v>
      </c>
      <c r="E5" s="780"/>
      <c r="F5" s="780" t="s">
        <v>1808</v>
      </c>
      <c r="G5" s="780"/>
      <c r="H5" s="780" t="s">
        <v>1809</v>
      </c>
      <c r="I5" s="780"/>
      <c r="J5" s="780" t="s">
        <v>1811</v>
      </c>
      <c r="K5" s="780"/>
    </row>
    <row r="6" spans="2:11" ht="43.2" x14ac:dyDescent="0.3">
      <c r="B6" s="494"/>
      <c r="C6" s="494" t="s">
        <v>2086</v>
      </c>
      <c r="D6" s="496"/>
      <c r="E6" s="497" t="s">
        <v>1807</v>
      </c>
      <c r="F6" s="496"/>
      <c r="G6" s="497" t="s">
        <v>1807</v>
      </c>
      <c r="H6" s="496"/>
      <c r="I6" s="497" t="s">
        <v>1810</v>
      </c>
      <c r="J6" s="496"/>
      <c r="K6" s="497" t="s">
        <v>1810</v>
      </c>
    </row>
    <row r="7" spans="2:11" x14ac:dyDescent="0.3">
      <c r="B7" s="494"/>
      <c r="C7" s="498"/>
      <c r="D7" s="499" t="s">
        <v>12</v>
      </c>
      <c r="E7" s="499" t="s">
        <v>231</v>
      </c>
      <c r="F7" s="499" t="s">
        <v>232</v>
      </c>
      <c r="G7" s="499" t="s">
        <v>233</v>
      </c>
      <c r="H7" s="499" t="s">
        <v>234</v>
      </c>
      <c r="I7" s="499" t="s">
        <v>236</v>
      </c>
      <c r="J7" s="499" t="s">
        <v>237</v>
      </c>
      <c r="K7" s="499" t="s">
        <v>238</v>
      </c>
    </row>
    <row r="8" spans="2:11" x14ac:dyDescent="0.3">
      <c r="B8" s="500" t="s">
        <v>12</v>
      </c>
      <c r="C8" s="501" t="s">
        <v>1812</v>
      </c>
      <c r="D8" s="308">
        <v>9495</v>
      </c>
      <c r="E8" s="308">
        <v>2988</v>
      </c>
      <c r="F8" s="505"/>
      <c r="G8" s="505"/>
      <c r="H8" s="308">
        <v>5850463</v>
      </c>
      <c r="I8" s="308">
        <v>1891763</v>
      </c>
      <c r="J8" s="505"/>
      <c r="K8" s="505"/>
    </row>
    <row r="9" spans="2:11" x14ac:dyDescent="0.3">
      <c r="B9" s="502" t="s">
        <v>338</v>
      </c>
      <c r="C9" s="503" t="s">
        <v>1813</v>
      </c>
      <c r="D9" s="308"/>
      <c r="E9" s="308"/>
      <c r="F9" s="308"/>
      <c r="G9" s="308"/>
      <c r="H9" s="308">
        <v>2779</v>
      </c>
      <c r="I9" s="308">
        <v>0</v>
      </c>
      <c r="J9" s="308">
        <v>2779</v>
      </c>
      <c r="K9" s="308">
        <v>0</v>
      </c>
    </row>
    <row r="10" spans="2:11" x14ac:dyDescent="0.3">
      <c r="B10" s="502" t="s">
        <v>339</v>
      </c>
      <c r="C10" s="503" t="s">
        <v>1372</v>
      </c>
      <c r="D10" s="308"/>
      <c r="E10" s="308"/>
      <c r="F10" s="308"/>
      <c r="G10" s="308"/>
      <c r="H10" s="308">
        <v>1619138</v>
      </c>
      <c r="I10" s="308">
        <v>1594296</v>
      </c>
      <c r="J10" s="308">
        <v>1601389</v>
      </c>
      <c r="K10" s="308">
        <v>1594218</v>
      </c>
    </row>
    <row r="11" spans="2:11" x14ac:dyDescent="0.3">
      <c r="B11" s="502" t="s">
        <v>340</v>
      </c>
      <c r="C11" s="504" t="s">
        <v>1814</v>
      </c>
      <c r="D11" s="308"/>
      <c r="E11" s="308"/>
      <c r="F11" s="308"/>
      <c r="G11" s="308"/>
      <c r="H11" s="308"/>
      <c r="I11" s="308"/>
      <c r="J11" s="308"/>
      <c r="K11" s="308"/>
    </row>
    <row r="12" spans="2:11" x14ac:dyDescent="0.3">
      <c r="B12" s="502" t="s">
        <v>341</v>
      </c>
      <c r="C12" s="504" t="s">
        <v>1815</v>
      </c>
      <c r="D12" s="308"/>
      <c r="E12" s="308"/>
      <c r="F12" s="308"/>
      <c r="G12" s="308"/>
      <c r="H12" s="308"/>
      <c r="I12" s="308"/>
      <c r="J12" s="308"/>
      <c r="K12" s="308"/>
    </row>
    <row r="13" spans="2:11" x14ac:dyDescent="0.3">
      <c r="B13" s="502" t="s">
        <v>235</v>
      </c>
      <c r="C13" s="504" t="s">
        <v>1816</v>
      </c>
      <c r="D13" s="308"/>
      <c r="E13" s="308"/>
      <c r="F13" s="308"/>
      <c r="G13" s="308"/>
      <c r="H13" s="308">
        <v>1590985</v>
      </c>
      <c r="I13" s="308">
        <v>1579380</v>
      </c>
      <c r="J13" s="308">
        <v>1579380</v>
      </c>
      <c r="K13" s="308">
        <v>1579380</v>
      </c>
    </row>
    <row r="14" spans="2:11" x14ac:dyDescent="0.3">
      <c r="B14" s="502" t="s">
        <v>342</v>
      </c>
      <c r="C14" s="504" t="s">
        <v>1817</v>
      </c>
      <c r="D14" s="308"/>
      <c r="E14" s="308"/>
      <c r="F14" s="308"/>
      <c r="G14" s="308"/>
      <c r="H14" s="308">
        <v>4309</v>
      </c>
      <c r="I14" s="308">
        <v>0</v>
      </c>
      <c r="J14" s="308">
        <v>2752</v>
      </c>
      <c r="K14" s="308">
        <v>0</v>
      </c>
    </row>
    <row r="15" spans="2:11" x14ac:dyDescent="0.3">
      <c r="B15" s="502" t="s">
        <v>343</v>
      </c>
      <c r="C15" s="504" t="s">
        <v>1818</v>
      </c>
      <c r="D15" s="308"/>
      <c r="E15" s="308"/>
      <c r="F15" s="308"/>
      <c r="G15" s="308"/>
      <c r="H15" s="308">
        <v>23844</v>
      </c>
      <c r="I15" s="308">
        <v>14916</v>
      </c>
      <c r="J15" s="308">
        <v>19257</v>
      </c>
      <c r="K15" s="308">
        <v>14838</v>
      </c>
    </row>
    <row r="16" spans="2:11" x14ac:dyDescent="0.3">
      <c r="B16" s="502" t="s">
        <v>240</v>
      </c>
      <c r="C16" s="503" t="s">
        <v>827</v>
      </c>
      <c r="D16" s="308">
        <v>9495</v>
      </c>
      <c r="E16" s="308">
        <v>2988</v>
      </c>
      <c r="F16" s="506"/>
      <c r="G16" s="506"/>
      <c r="H16" s="308">
        <v>4228546</v>
      </c>
      <c r="I16" s="308">
        <v>297467</v>
      </c>
      <c r="J16" s="506"/>
      <c r="K16" s="506"/>
    </row>
    <row r="20" spans="8:8" x14ac:dyDescent="0.3">
      <c r="H20" s="491"/>
    </row>
  </sheetData>
  <mergeCells count="4">
    <mergeCell ref="D5:E5"/>
    <mergeCell ref="F5:G5"/>
    <mergeCell ref="H5:I5"/>
    <mergeCell ref="J5:K5"/>
  </mergeCells>
  <conditionalFormatting sqref="D8:K16">
    <cfRule type="cellIs" dxfId="5" priority="1" stopIfTrue="1" operator="lessThan">
      <formula>0</formula>
    </cfRule>
  </conditionalFormatting>
  <hyperlinks>
    <hyperlink ref="B2" location="Summary!B67" display="EU AE1 forma. Suvaržytas ir nesuvaržytas turtas" xr:uid="{F6B50E26-1F1C-4598-932A-6DF2F951886F}"/>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37F7D-13E2-4393-B025-2E7958ED7E08}">
  <sheetPr>
    <tabColor rgb="FF575783"/>
  </sheetPr>
  <dimension ref="B2:AJ22"/>
  <sheetViews>
    <sheetView workbookViewId="0">
      <selection activeCell="C7" sqref="C7"/>
    </sheetView>
  </sheetViews>
  <sheetFormatPr defaultColWidth="8.6640625" defaultRowHeight="14.4" x14ac:dyDescent="0.3"/>
  <cols>
    <col min="1" max="1" width="5.109375" style="487" customWidth="1"/>
    <col min="2" max="2" width="8.5546875" style="487" customWidth="1"/>
    <col min="3" max="3" width="72" style="487" customWidth="1"/>
    <col min="4" max="8" width="17.6640625" style="487" customWidth="1"/>
    <col min="9" max="9" width="19.44140625" style="487" customWidth="1"/>
    <col min="10" max="11" width="17.6640625" style="487" customWidth="1"/>
    <col min="12" max="12" width="13.6640625" style="487" customWidth="1"/>
    <col min="13" max="16384" width="8.6640625" style="487"/>
  </cols>
  <sheetData>
    <row r="2" spans="2:36" ht="21" x14ac:dyDescent="0.3">
      <c r="B2" s="485" t="s">
        <v>1819</v>
      </c>
      <c r="C2" s="70"/>
      <c r="D2" s="70"/>
      <c r="E2" s="70"/>
      <c r="F2" s="70"/>
    </row>
    <row r="3" spans="2:36" s="486" customFormat="1" x14ac:dyDescent="0.3">
      <c r="D3" s="493"/>
      <c r="E3" s="493"/>
      <c r="F3" s="493"/>
      <c r="G3" s="493"/>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row>
    <row r="4" spans="2:36" x14ac:dyDescent="0.3">
      <c r="B4" s="509"/>
      <c r="C4" s="510"/>
      <c r="D4" s="780" t="s">
        <v>1820</v>
      </c>
      <c r="E4" s="780"/>
      <c r="F4" s="780" t="s">
        <v>1821</v>
      </c>
      <c r="G4" s="708"/>
    </row>
    <row r="5" spans="2:36" x14ac:dyDescent="0.3">
      <c r="B5" s="509"/>
      <c r="C5" s="510"/>
      <c r="D5" s="780"/>
      <c r="E5" s="780"/>
      <c r="F5" s="780" t="s">
        <v>1822</v>
      </c>
      <c r="G5" s="780"/>
    </row>
    <row r="6" spans="2:36" ht="43.2" x14ac:dyDescent="0.3">
      <c r="B6" s="494"/>
      <c r="C6" s="511" t="s">
        <v>2086</v>
      </c>
      <c r="D6" s="494"/>
      <c r="E6" s="497" t="s">
        <v>1807</v>
      </c>
      <c r="F6" s="497"/>
      <c r="G6" s="497" t="s">
        <v>1810</v>
      </c>
    </row>
    <row r="7" spans="2:36" x14ac:dyDescent="0.3">
      <c r="B7" s="494"/>
      <c r="C7" s="511"/>
      <c r="D7" s="499" t="s">
        <v>12</v>
      </c>
      <c r="E7" s="499" t="s">
        <v>231</v>
      </c>
      <c r="F7" s="499" t="s">
        <v>232</v>
      </c>
      <c r="G7" s="499" t="s">
        <v>234</v>
      </c>
    </row>
    <row r="8" spans="2:36" x14ac:dyDescent="0.3">
      <c r="B8" s="500" t="s">
        <v>241</v>
      </c>
      <c r="C8" s="501" t="s">
        <v>1823</v>
      </c>
      <c r="D8" s="308">
        <v>83081</v>
      </c>
      <c r="E8" s="308"/>
      <c r="F8" s="308"/>
      <c r="G8" s="308"/>
    </row>
    <row r="9" spans="2:36" x14ac:dyDescent="0.3">
      <c r="B9" s="502" t="s">
        <v>242</v>
      </c>
      <c r="C9" s="503" t="s">
        <v>1824</v>
      </c>
      <c r="D9" s="308"/>
      <c r="E9" s="308"/>
      <c r="F9" s="308"/>
      <c r="G9" s="308"/>
    </row>
    <row r="10" spans="2:36" x14ac:dyDescent="0.3">
      <c r="B10" s="502" t="s">
        <v>243</v>
      </c>
      <c r="C10" s="503" t="s">
        <v>1813</v>
      </c>
      <c r="D10" s="308">
        <v>64894</v>
      </c>
      <c r="E10" s="308"/>
      <c r="F10" s="308"/>
      <c r="G10" s="308"/>
    </row>
    <row r="11" spans="2:36" x14ac:dyDescent="0.3">
      <c r="B11" s="502" t="s">
        <v>244</v>
      </c>
      <c r="C11" s="503" t="s">
        <v>1372</v>
      </c>
      <c r="D11" s="308">
        <v>18187</v>
      </c>
      <c r="E11" s="308"/>
      <c r="F11" s="308"/>
      <c r="G11" s="308"/>
    </row>
    <row r="12" spans="2:36" x14ac:dyDescent="0.3">
      <c r="B12" s="502" t="s">
        <v>245</v>
      </c>
      <c r="C12" s="504" t="s">
        <v>1814</v>
      </c>
      <c r="D12" s="308"/>
      <c r="E12" s="308"/>
      <c r="F12" s="308"/>
      <c r="G12" s="308"/>
    </row>
    <row r="13" spans="2:36" x14ac:dyDescent="0.3">
      <c r="B13" s="502" t="s">
        <v>246</v>
      </c>
      <c r="C13" s="504" t="s">
        <v>1815</v>
      </c>
      <c r="D13" s="308"/>
      <c r="E13" s="308"/>
      <c r="F13" s="308"/>
      <c r="G13" s="308"/>
    </row>
    <row r="14" spans="2:36" x14ac:dyDescent="0.3">
      <c r="B14" s="502" t="s">
        <v>247</v>
      </c>
      <c r="C14" s="504" t="s">
        <v>1816</v>
      </c>
      <c r="D14" s="308"/>
      <c r="E14" s="308"/>
      <c r="F14" s="308"/>
      <c r="G14" s="308"/>
    </row>
    <row r="15" spans="2:36" x14ac:dyDescent="0.3">
      <c r="B15" s="502" t="s">
        <v>248</v>
      </c>
      <c r="C15" s="504" t="s">
        <v>1817</v>
      </c>
      <c r="D15" s="308">
        <v>18187</v>
      </c>
      <c r="E15" s="308"/>
      <c r="F15" s="308"/>
      <c r="G15" s="308"/>
    </row>
    <row r="16" spans="2:36" x14ac:dyDescent="0.3">
      <c r="B16" s="502" t="s">
        <v>249</v>
      </c>
      <c r="C16" s="504" t="s">
        <v>1818</v>
      </c>
      <c r="D16" s="308"/>
      <c r="E16" s="308"/>
      <c r="F16" s="308"/>
      <c r="G16" s="308"/>
    </row>
    <row r="17" spans="2:7" x14ac:dyDescent="0.3">
      <c r="B17" s="502" t="s">
        <v>250</v>
      </c>
      <c r="C17" s="503" t="s">
        <v>1825</v>
      </c>
      <c r="D17" s="308"/>
      <c r="E17" s="308"/>
      <c r="F17" s="308"/>
      <c r="G17" s="308"/>
    </row>
    <row r="18" spans="2:7" x14ac:dyDescent="0.3">
      <c r="B18" s="502" t="s">
        <v>344</v>
      </c>
      <c r="C18" s="503" t="s">
        <v>1826</v>
      </c>
      <c r="D18" s="308"/>
      <c r="E18" s="308"/>
      <c r="F18" s="308"/>
      <c r="G18" s="308"/>
    </row>
    <row r="19" spans="2:7" x14ac:dyDescent="0.3">
      <c r="B19" s="500" t="s">
        <v>345</v>
      </c>
      <c r="C19" s="501" t="s">
        <v>1827</v>
      </c>
      <c r="D19" s="308"/>
      <c r="E19" s="308"/>
      <c r="F19" s="308"/>
      <c r="G19" s="308"/>
    </row>
    <row r="20" spans="2:7" x14ac:dyDescent="0.3">
      <c r="B20" s="500">
        <v>241</v>
      </c>
      <c r="C20" s="501" t="s">
        <v>1828</v>
      </c>
      <c r="D20" s="505"/>
      <c r="E20" s="505"/>
      <c r="F20" s="308"/>
      <c r="G20" s="308"/>
    </row>
    <row r="21" spans="2:7" x14ac:dyDescent="0.3">
      <c r="B21" s="500">
        <v>250</v>
      </c>
      <c r="C21" s="501" t="s">
        <v>1829</v>
      </c>
      <c r="D21" s="308">
        <v>108581</v>
      </c>
      <c r="E21" s="308">
        <v>2988</v>
      </c>
      <c r="F21" s="505"/>
      <c r="G21" s="505"/>
    </row>
    <row r="22" spans="2:7" x14ac:dyDescent="0.3">
      <c r="C22" s="508"/>
    </row>
  </sheetData>
  <mergeCells count="3">
    <mergeCell ref="D4:E5"/>
    <mergeCell ref="F4:G4"/>
    <mergeCell ref="F5:G5"/>
  </mergeCells>
  <conditionalFormatting sqref="C2:I2 D18:F21">
    <cfRule type="cellIs" dxfId="4" priority="1" stopIfTrue="1" operator="lessThan">
      <formula>0</formula>
    </cfRule>
  </conditionalFormatting>
  <conditionalFormatting sqref="E4:F5 D4:D17 F6:F17 E7:E17 G7:G21 H8:H21">
    <cfRule type="cellIs" dxfId="3" priority="2" stopIfTrue="1" operator="lessThan">
      <formula>0</formula>
    </cfRule>
  </conditionalFormatting>
  <hyperlinks>
    <hyperlink ref="B2" location="Summary!B68" display="Template EU AE2 - Collateral received and own debt securities issued" xr:uid="{F5983F80-0572-4471-952F-4CFA917B1C93}"/>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AB105-F0C6-48C7-8B97-F8FD9FDF804E}">
  <sheetPr>
    <tabColor rgb="FF575783"/>
  </sheetPr>
  <dimension ref="B2:H10"/>
  <sheetViews>
    <sheetView workbookViewId="0">
      <selection activeCell="C5" sqref="C5"/>
    </sheetView>
  </sheetViews>
  <sheetFormatPr defaultColWidth="8.6640625" defaultRowHeight="14.4" x14ac:dyDescent="0.3"/>
  <cols>
    <col min="1" max="2" width="5.6640625" style="487" customWidth="1"/>
    <col min="3" max="3" width="72" style="487" customWidth="1"/>
    <col min="4" max="4" width="19" style="487" customWidth="1"/>
    <col min="5" max="5" width="26.5546875" style="487" customWidth="1"/>
    <col min="6" max="8" width="17.6640625" style="487" customWidth="1"/>
    <col min="9" max="9" width="19.44140625" style="487" customWidth="1"/>
    <col min="10" max="11" width="17.6640625" style="487" customWidth="1"/>
    <col min="12" max="12" width="13.6640625" style="487" customWidth="1"/>
    <col min="13" max="16384" width="8.6640625" style="487"/>
  </cols>
  <sheetData>
    <row r="2" spans="2:8" ht="21" x14ac:dyDescent="0.3">
      <c r="B2" s="696" t="s">
        <v>1830</v>
      </c>
      <c r="C2" s="492"/>
      <c r="D2" s="492"/>
      <c r="E2" s="492"/>
      <c r="F2" s="492"/>
      <c r="G2" s="492"/>
    </row>
    <row r="3" spans="2:8" x14ac:dyDescent="0.3">
      <c r="C3" s="507"/>
      <c r="D3" s="492"/>
      <c r="E3" s="492"/>
      <c r="F3" s="492"/>
      <c r="G3" s="492"/>
      <c r="H3" s="492"/>
    </row>
    <row r="4" spans="2:8" ht="72" x14ac:dyDescent="0.3">
      <c r="B4" s="498"/>
      <c r="C4" s="515" t="s">
        <v>2086</v>
      </c>
      <c r="D4" s="516" t="s">
        <v>1832</v>
      </c>
      <c r="E4" s="516" t="s">
        <v>1833</v>
      </c>
      <c r="F4" s="488"/>
      <c r="G4" s="488"/>
    </row>
    <row r="5" spans="2:8" x14ac:dyDescent="0.3">
      <c r="B5" s="498"/>
      <c r="C5" s="515"/>
      <c r="D5" s="499" t="s">
        <v>12</v>
      </c>
      <c r="E5" s="499" t="s">
        <v>231</v>
      </c>
      <c r="F5" s="490"/>
      <c r="G5" s="490"/>
    </row>
    <row r="6" spans="2:8" x14ac:dyDescent="0.3">
      <c r="B6" s="500" t="s">
        <v>263</v>
      </c>
      <c r="C6" s="501" t="s">
        <v>1831</v>
      </c>
      <c r="D6" s="517">
        <v>31305</v>
      </c>
      <c r="E6" s="517">
        <v>86069</v>
      </c>
      <c r="F6" s="70"/>
      <c r="G6" s="70"/>
    </row>
    <row r="7" spans="2:8" x14ac:dyDescent="0.3">
      <c r="B7" s="490"/>
      <c r="C7" s="512"/>
    </row>
    <row r="9" spans="2:8" x14ac:dyDescent="0.3">
      <c r="B9" s="513"/>
      <c r="C9" s="514"/>
      <c r="D9" s="514"/>
      <c r="E9" s="514"/>
      <c r="F9" s="514"/>
      <c r="G9" s="514"/>
      <c r="H9" s="514"/>
    </row>
    <row r="10" spans="2:8" x14ac:dyDescent="0.3">
      <c r="C10" s="508"/>
    </row>
  </sheetData>
  <conditionalFormatting sqref="C2:F2 D3:G6">
    <cfRule type="cellIs" dxfId="2" priority="1" stopIfTrue="1" operator="lessThan">
      <formula>0</formula>
    </cfRule>
  </conditionalFormatting>
  <hyperlinks>
    <hyperlink ref="B2" location="Summary!B69" display="Template EU AE3 - Sources of encumbrance" xr:uid="{EF683515-A643-4428-B516-5818888B1F0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722EC-04F3-44CE-9BD0-03158574154A}">
  <sheetPr>
    <tabColor rgb="FF575783"/>
  </sheetPr>
  <dimension ref="B1:P53"/>
  <sheetViews>
    <sheetView workbookViewId="0">
      <selection activeCell="C6" sqref="C6"/>
    </sheetView>
  </sheetViews>
  <sheetFormatPr defaultColWidth="9.33203125" defaultRowHeight="14.4" x14ac:dyDescent="0.3"/>
  <cols>
    <col min="1" max="1" width="4" style="22" customWidth="1"/>
    <col min="2" max="2" width="7.5546875" style="34" customWidth="1"/>
    <col min="3" max="3" width="44" style="22" customWidth="1"/>
    <col min="4" max="5" width="23" style="22" customWidth="1"/>
    <col min="6" max="10" width="21.33203125" style="22" customWidth="1"/>
    <col min="11" max="16384" width="9.33203125" style="22"/>
  </cols>
  <sheetData>
    <row r="1" spans="2:16" x14ac:dyDescent="0.3">
      <c r="E1" s="35"/>
    </row>
    <row r="2" spans="2:16" ht="23.4" x14ac:dyDescent="0.3">
      <c r="B2" s="693" t="s">
        <v>803</v>
      </c>
      <c r="C2" s="36"/>
      <c r="D2" s="37"/>
      <c r="E2" s="37"/>
      <c r="F2" s="37"/>
      <c r="G2" s="37"/>
      <c r="H2" s="37"/>
      <c r="I2" s="37"/>
      <c r="J2" s="37"/>
    </row>
    <row r="3" spans="2:16" x14ac:dyDescent="0.3">
      <c r="B3" s="22"/>
      <c r="D3" s="13"/>
      <c r="E3" s="13"/>
      <c r="F3" s="38"/>
      <c r="G3" s="13"/>
    </row>
    <row r="4" spans="2:16" x14ac:dyDescent="0.3">
      <c r="B4" s="42"/>
      <c r="C4" s="42"/>
      <c r="D4" s="43" t="s">
        <v>23</v>
      </c>
      <c r="E4" s="43" t="s">
        <v>25</v>
      </c>
      <c r="F4" s="43" t="s">
        <v>26</v>
      </c>
      <c r="G4" s="43" t="s">
        <v>27</v>
      </c>
      <c r="H4" s="43" t="s">
        <v>28</v>
      </c>
      <c r="I4" s="43" t="s">
        <v>29</v>
      </c>
      <c r="J4" s="43" t="s">
        <v>227</v>
      </c>
    </row>
    <row r="5" spans="2:16" x14ac:dyDescent="0.3">
      <c r="B5" s="42"/>
      <c r="C5" s="42" t="s">
        <v>273</v>
      </c>
      <c r="D5" s="712" t="s">
        <v>806</v>
      </c>
      <c r="E5" s="712" t="s">
        <v>807</v>
      </c>
      <c r="F5" s="712" t="s">
        <v>808</v>
      </c>
      <c r="G5" s="712"/>
      <c r="H5" s="712"/>
      <c r="I5" s="712"/>
      <c r="J5" s="712"/>
    </row>
    <row r="6" spans="2:16" ht="57.6" x14ac:dyDescent="0.3">
      <c r="B6" s="42"/>
      <c r="C6" s="42" t="s">
        <v>2086</v>
      </c>
      <c r="D6" s="712"/>
      <c r="E6" s="712"/>
      <c r="F6" s="43" t="s">
        <v>809</v>
      </c>
      <c r="G6" s="43" t="s">
        <v>810</v>
      </c>
      <c r="H6" s="43" t="s">
        <v>811</v>
      </c>
      <c r="I6" s="43" t="s">
        <v>812</v>
      </c>
      <c r="J6" s="43" t="s">
        <v>813</v>
      </c>
    </row>
    <row r="7" spans="2:16" ht="28.8" x14ac:dyDescent="0.3">
      <c r="B7" s="381"/>
      <c r="C7" s="382" t="s">
        <v>804</v>
      </c>
      <c r="D7" s="382"/>
      <c r="E7" s="383"/>
      <c r="F7" s="383"/>
      <c r="G7" s="383"/>
      <c r="H7" s="383"/>
      <c r="I7" s="383"/>
      <c r="J7" s="383"/>
      <c r="P7" s="39"/>
    </row>
    <row r="8" spans="2:16" x14ac:dyDescent="0.3">
      <c r="B8" s="250">
        <v>1</v>
      </c>
      <c r="C8" s="247" t="s">
        <v>814</v>
      </c>
      <c r="D8" s="143">
        <v>390057</v>
      </c>
      <c r="E8" s="143">
        <v>384923</v>
      </c>
      <c r="F8" s="143">
        <f>E8</f>
        <v>384923</v>
      </c>
      <c r="G8" s="143"/>
      <c r="H8" s="143"/>
      <c r="I8" s="143"/>
      <c r="J8" s="143"/>
    </row>
    <row r="9" spans="2:16" x14ac:dyDescent="0.3">
      <c r="B9" s="250">
        <f>B8+1</f>
        <v>2</v>
      </c>
      <c r="C9" s="247" t="s">
        <v>815</v>
      </c>
      <c r="D9" s="143">
        <v>11031</v>
      </c>
      <c r="E9" s="143">
        <v>11031</v>
      </c>
      <c r="F9" s="143"/>
      <c r="G9" s="143"/>
      <c r="H9" s="143"/>
      <c r="I9" s="143">
        <f>E9</f>
        <v>11031</v>
      </c>
      <c r="J9" s="143"/>
    </row>
    <row r="10" spans="2:16" x14ac:dyDescent="0.3">
      <c r="B10" s="250">
        <f t="shared" ref="B10:B22" si="0">B9+1</f>
        <v>3</v>
      </c>
      <c r="C10" s="247" t="s">
        <v>816</v>
      </c>
      <c r="D10" s="143">
        <v>9035</v>
      </c>
      <c r="E10" s="143">
        <v>9035</v>
      </c>
      <c r="F10" s="143">
        <f>E10</f>
        <v>9035</v>
      </c>
      <c r="G10" s="143"/>
      <c r="H10" s="143"/>
      <c r="I10" s="143"/>
      <c r="J10" s="143"/>
    </row>
    <row r="11" spans="2:16" x14ac:dyDescent="0.3">
      <c r="B11" s="250">
        <f t="shared" si="0"/>
        <v>4</v>
      </c>
      <c r="C11" s="247" t="s">
        <v>817</v>
      </c>
      <c r="D11" s="143">
        <v>164</v>
      </c>
      <c r="E11" s="143">
        <v>151</v>
      </c>
      <c r="F11" s="143">
        <f>E11-G11</f>
        <v>1</v>
      </c>
      <c r="G11" s="143">
        <v>150</v>
      </c>
      <c r="H11" s="143"/>
      <c r="I11" s="143"/>
      <c r="J11" s="143"/>
    </row>
    <row r="12" spans="2:16" x14ac:dyDescent="0.3">
      <c r="B12" s="250">
        <f t="shared" si="0"/>
        <v>5</v>
      </c>
      <c r="C12" s="247" t="s">
        <v>818</v>
      </c>
      <c r="D12" s="143">
        <v>3713724</v>
      </c>
      <c r="E12" s="143">
        <v>3713724</v>
      </c>
      <c r="F12" s="143">
        <f>E12-G12-H12</f>
        <v>3398887</v>
      </c>
      <c r="G12" s="143">
        <v>31112</v>
      </c>
      <c r="H12" s="144">
        <v>283725</v>
      </c>
      <c r="I12" s="143"/>
      <c r="J12" s="143"/>
    </row>
    <row r="13" spans="2:16" x14ac:dyDescent="0.3">
      <c r="B13" s="250">
        <f t="shared" si="0"/>
        <v>6</v>
      </c>
      <c r="C13" s="247" t="s">
        <v>819</v>
      </c>
      <c r="D13" s="143">
        <v>504696</v>
      </c>
      <c r="E13" s="143">
        <v>262380</v>
      </c>
      <c r="F13" s="143">
        <f t="shared" ref="F13:F15" si="1">E13</f>
        <v>262380</v>
      </c>
      <c r="G13" s="143"/>
      <c r="H13" s="143"/>
      <c r="I13" s="143"/>
      <c r="J13" s="143"/>
    </row>
    <row r="14" spans="2:16" x14ac:dyDescent="0.3">
      <c r="B14" s="250">
        <f t="shared" si="0"/>
        <v>7</v>
      </c>
      <c r="C14" s="247" t="s">
        <v>820</v>
      </c>
      <c r="D14" s="143">
        <v>1356852</v>
      </c>
      <c r="E14" s="143">
        <v>1348506</v>
      </c>
      <c r="F14" s="143">
        <f t="shared" si="1"/>
        <v>1348506</v>
      </c>
      <c r="G14" s="143"/>
      <c r="H14" s="143"/>
      <c r="I14" s="143"/>
      <c r="J14" s="143"/>
    </row>
    <row r="15" spans="2:16" x14ac:dyDescent="0.3">
      <c r="B15" s="250">
        <f t="shared" si="0"/>
        <v>8</v>
      </c>
      <c r="C15" s="247" t="s">
        <v>821</v>
      </c>
      <c r="D15" s="143">
        <v>270</v>
      </c>
      <c r="E15" s="143">
        <v>44372</v>
      </c>
      <c r="F15" s="143">
        <f t="shared" si="1"/>
        <v>44372</v>
      </c>
      <c r="G15" s="143"/>
      <c r="H15" s="143"/>
      <c r="I15" s="143"/>
      <c r="J15" s="143"/>
    </row>
    <row r="16" spans="2:16" x14ac:dyDescent="0.3">
      <c r="B16" s="250">
        <f t="shared" si="0"/>
        <v>9</v>
      </c>
      <c r="C16" s="247" t="s">
        <v>822</v>
      </c>
      <c r="D16" s="143">
        <v>40560</v>
      </c>
      <c r="E16" s="143">
        <v>37513</v>
      </c>
      <c r="F16" s="143"/>
      <c r="G16" s="143"/>
      <c r="H16" s="143"/>
      <c r="I16" s="143"/>
      <c r="J16" s="143">
        <f t="shared" ref="J16" si="2">E16</f>
        <v>37513</v>
      </c>
    </row>
    <row r="17" spans="2:10" x14ac:dyDescent="0.3">
      <c r="B17" s="250">
        <f t="shared" si="0"/>
        <v>10</v>
      </c>
      <c r="C17" s="247" t="s">
        <v>823</v>
      </c>
      <c r="D17" s="143">
        <v>15495</v>
      </c>
      <c r="E17" s="143">
        <v>15436</v>
      </c>
      <c r="F17" s="143">
        <f t="shared" ref="F17" si="3">E17</f>
        <v>15436</v>
      </c>
      <c r="G17" s="143"/>
      <c r="H17" s="143"/>
      <c r="I17" s="143"/>
      <c r="J17" s="143"/>
    </row>
    <row r="18" spans="2:10" x14ac:dyDescent="0.3">
      <c r="B18" s="250">
        <f t="shared" si="0"/>
        <v>11</v>
      </c>
      <c r="C18" s="247" t="s">
        <v>824</v>
      </c>
      <c r="D18" s="143">
        <v>0</v>
      </c>
      <c r="E18" s="143">
        <v>0</v>
      </c>
      <c r="F18" s="143"/>
      <c r="G18" s="143"/>
      <c r="H18" s="143"/>
      <c r="I18" s="143"/>
      <c r="J18" s="143"/>
    </row>
    <row r="19" spans="2:10" x14ac:dyDescent="0.3">
      <c r="B19" s="250">
        <f t="shared" si="0"/>
        <v>12</v>
      </c>
      <c r="C19" s="247" t="s">
        <v>825</v>
      </c>
      <c r="D19" s="143">
        <v>7885</v>
      </c>
      <c r="E19" s="143">
        <v>7853</v>
      </c>
      <c r="F19" s="143">
        <f t="shared" ref="F19:F21" si="4">E19</f>
        <v>7853</v>
      </c>
      <c r="G19" s="143"/>
      <c r="H19" s="143"/>
      <c r="I19" s="143"/>
      <c r="J19" s="143"/>
    </row>
    <row r="20" spans="2:10" x14ac:dyDescent="0.3">
      <c r="B20" s="250">
        <f t="shared" si="0"/>
        <v>13</v>
      </c>
      <c r="C20" s="247" t="s">
        <v>826</v>
      </c>
      <c r="D20" s="143">
        <v>6460</v>
      </c>
      <c r="E20" s="143">
        <v>6460</v>
      </c>
      <c r="F20" s="143">
        <f t="shared" si="4"/>
        <v>6460</v>
      </c>
      <c r="G20" s="143"/>
      <c r="H20" s="143"/>
      <c r="I20" s="143"/>
      <c r="J20" s="143"/>
    </row>
    <row r="21" spans="2:10" x14ac:dyDescent="0.3">
      <c r="B21" s="250">
        <f t="shared" si="0"/>
        <v>14</v>
      </c>
      <c r="C21" s="247" t="s">
        <v>827</v>
      </c>
      <c r="D21" s="143">
        <v>19241</v>
      </c>
      <c r="E21" s="143">
        <v>18574</v>
      </c>
      <c r="F21" s="143">
        <f t="shared" si="4"/>
        <v>18574</v>
      </c>
      <c r="G21" s="143"/>
      <c r="H21" s="143"/>
      <c r="I21" s="143"/>
      <c r="J21" s="143"/>
    </row>
    <row r="22" spans="2:10" x14ac:dyDescent="0.3">
      <c r="B22" s="384">
        <f t="shared" si="0"/>
        <v>15</v>
      </c>
      <c r="C22" s="698" t="s">
        <v>828</v>
      </c>
      <c r="D22" s="147">
        <f t="shared" ref="D22:J22" si="5">SUM(D8:D21)</f>
        <v>6075470</v>
      </c>
      <c r="E22" s="385">
        <f t="shared" si="5"/>
        <v>5859958</v>
      </c>
      <c r="F22" s="385">
        <f t="shared" si="5"/>
        <v>5496427</v>
      </c>
      <c r="G22" s="385">
        <f t="shared" si="5"/>
        <v>31262</v>
      </c>
      <c r="H22" s="385">
        <f t="shared" si="5"/>
        <v>283725</v>
      </c>
      <c r="I22" s="385">
        <f t="shared" si="5"/>
        <v>11031</v>
      </c>
      <c r="J22" s="385">
        <f t="shared" si="5"/>
        <v>37513</v>
      </c>
    </row>
    <row r="23" spans="2:10" ht="28.8" x14ac:dyDescent="0.3">
      <c r="B23" s="381"/>
      <c r="C23" s="382" t="s">
        <v>805</v>
      </c>
      <c r="D23" s="382"/>
      <c r="E23" s="383"/>
      <c r="F23" s="383"/>
      <c r="G23" s="383"/>
      <c r="H23" s="383"/>
      <c r="I23" s="383"/>
      <c r="J23" s="383"/>
    </row>
    <row r="24" spans="2:10" x14ac:dyDescent="0.3">
      <c r="B24" s="386" t="s">
        <v>61</v>
      </c>
      <c r="C24" s="247" t="s">
        <v>829</v>
      </c>
      <c r="D24" s="143">
        <v>197210</v>
      </c>
      <c r="E24" s="143">
        <v>197957</v>
      </c>
      <c r="F24" s="143"/>
      <c r="G24" s="143"/>
      <c r="H24" s="143"/>
      <c r="I24" s="143"/>
      <c r="J24" s="143">
        <f>E24</f>
        <v>197957</v>
      </c>
    </row>
    <row r="25" spans="2:10" x14ac:dyDescent="0.3">
      <c r="B25" s="386">
        <f>B24+1</f>
        <v>2</v>
      </c>
      <c r="C25" s="247" t="s">
        <v>817</v>
      </c>
      <c r="D25" s="143">
        <v>3326</v>
      </c>
      <c r="E25" s="143">
        <v>3326</v>
      </c>
      <c r="F25" s="143"/>
      <c r="G25" s="143">
        <v>3326</v>
      </c>
      <c r="H25" s="143"/>
      <c r="I25" s="143"/>
      <c r="J25" s="143">
        <f>E25-G25</f>
        <v>0</v>
      </c>
    </row>
    <row r="26" spans="2:10" x14ac:dyDescent="0.3">
      <c r="B26" s="386">
        <f t="shared" ref="B26:B32" si="6">B25+1</f>
        <v>3</v>
      </c>
      <c r="C26" s="247" t="s">
        <v>830</v>
      </c>
      <c r="D26" s="143">
        <v>3959699</v>
      </c>
      <c r="E26" s="143">
        <v>3959699</v>
      </c>
      <c r="F26" s="144">
        <v>60105</v>
      </c>
      <c r="G26" s="143"/>
      <c r="H26" s="143"/>
      <c r="I26" s="143"/>
      <c r="J26" s="143">
        <f>E26-F26</f>
        <v>3899594</v>
      </c>
    </row>
    <row r="27" spans="2:10" x14ac:dyDescent="0.3">
      <c r="B27" s="386">
        <f t="shared" si="6"/>
        <v>4</v>
      </c>
      <c r="C27" s="247" t="s">
        <v>831</v>
      </c>
      <c r="D27" s="143">
        <v>1035965</v>
      </c>
      <c r="E27" s="143">
        <v>1035965</v>
      </c>
      <c r="F27" s="143"/>
      <c r="G27" s="143"/>
      <c r="H27" s="143"/>
      <c r="I27" s="143"/>
      <c r="J27" s="143">
        <f>E27</f>
        <v>1035965</v>
      </c>
    </row>
    <row r="28" spans="2:10" x14ac:dyDescent="0.3">
      <c r="B28" s="386">
        <f t="shared" si="6"/>
        <v>5</v>
      </c>
      <c r="C28" s="247" t="s">
        <v>832</v>
      </c>
      <c r="D28" s="143">
        <v>967</v>
      </c>
      <c r="E28" s="143">
        <v>967</v>
      </c>
      <c r="F28" s="143"/>
      <c r="G28" s="143"/>
      <c r="H28" s="143"/>
      <c r="I28" s="143"/>
      <c r="J28" s="143">
        <f t="shared" ref="J28:J31" si="7">E28</f>
        <v>967</v>
      </c>
    </row>
    <row r="29" spans="2:10" x14ac:dyDescent="0.3">
      <c r="B29" s="386">
        <f t="shared" si="6"/>
        <v>6</v>
      </c>
      <c r="C29" s="247" t="s">
        <v>833</v>
      </c>
      <c r="D29" s="143">
        <v>6485</v>
      </c>
      <c r="E29" s="143">
        <v>6485</v>
      </c>
      <c r="F29" s="143"/>
      <c r="G29" s="143"/>
      <c r="H29" s="143"/>
      <c r="I29" s="143"/>
      <c r="J29" s="143">
        <f t="shared" si="7"/>
        <v>6485</v>
      </c>
    </row>
    <row r="30" spans="2:10" x14ac:dyDescent="0.3">
      <c r="B30" s="386">
        <f t="shared" si="6"/>
        <v>7</v>
      </c>
      <c r="C30" s="247" t="s">
        <v>834</v>
      </c>
      <c r="D30" s="143">
        <v>212910</v>
      </c>
      <c r="E30" s="143">
        <v>0</v>
      </c>
      <c r="F30" s="143"/>
      <c r="G30" s="143"/>
      <c r="H30" s="143"/>
      <c r="I30" s="143"/>
      <c r="J30" s="143">
        <f t="shared" si="7"/>
        <v>0</v>
      </c>
    </row>
    <row r="31" spans="2:10" x14ac:dyDescent="0.3">
      <c r="B31" s="386">
        <f t="shared" si="6"/>
        <v>8</v>
      </c>
      <c r="C31" s="247" t="s">
        <v>835</v>
      </c>
      <c r="D31" s="143">
        <v>55851</v>
      </c>
      <c r="E31" s="143">
        <v>51173</v>
      </c>
      <c r="F31" s="143"/>
      <c r="G31" s="143"/>
      <c r="H31" s="143"/>
      <c r="I31" s="143"/>
      <c r="J31" s="143">
        <f t="shared" si="7"/>
        <v>51173</v>
      </c>
    </row>
    <row r="32" spans="2:10" x14ac:dyDescent="0.3">
      <c r="B32" s="384">
        <f t="shared" si="6"/>
        <v>9</v>
      </c>
      <c r="C32" s="698" t="s">
        <v>836</v>
      </c>
      <c r="D32" s="147">
        <f t="shared" ref="D32:J32" si="8">SUM(D24:D31)</f>
        <v>5472413</v>
      </c>
      <c r="E32" s="385">
        <f t="shared" si="8"/>
        <v>5255572</v>
      </c>
      <c r="F32" s="385">
        <f t="shared" si="8"/>
        <v>60105</v>
      </c>
      <c r="G32" s="385">
        <f t="shared" si="8"/>
        <v>3326</v>
      </c>
      <c r="H32" s="385"/>
      <c r="I32" s="385"/>
      <c r="J32" s="385">
        <f t="shared" si="8"/>
        <v>5192141</v>
      </c>
    </row>
    <row r="33" spans="3:4" x14ac:dyDescent="0.3">
      <c r="C33" s="713"/>
      <c r="D33" s="713"/>
    </row>
    <row r="34" spans="3:4" x14ac:dyDescent="0.3">
      <c r="C34" s="713"/>
      <c r="D34" s="713"/>
    </row>
    <row r="35" spans="3:4" x14ac:dyDescent="0.3">
      <c r="C35" s="714"/>
      <c r="D35" s="714"/>
    </row>
    <row r="36" spans="3:4" x14ac:dyDescent="0.3">
      <c r="C36" s="711"/>
      <c r="D36" s="711"/>
    </row>
    <row r="37" spans="3:4" x14ac:dyDescent="0.3">
      <c r="C37" s="715"/>
      <c r="D37" s="715"/>
    </row>
    <row r="38" spans="3:4" x14ac:dyDescent="0.3">
      <c r="C38" s="715"/>
      <c r="D38" s="715"/>
    </row>
    <row r="39" spans="3:4" x14ac:dyDescent="0.3">
      <c r="C39" s="710"/>
      <c r="D39" s="710"/>
    </row>
    <row r="40" spans="3:4" x14ac:dyDescent="0.3">
      <c r="C40" s="710"/>
      <c r="D40" s="710"/>
    </row>
    <row r="41" spans="3:4" x14ac:dyDescent="0.3">
      <c r="C41" s="709"/>
      <c r="D41" s="709"/>
    </row>
    <row r="42" spans="3:4" x14ac:dyDescent="0.3">
      <c r="C42" s="710"/>
      <c r="D42" s="710"/>
    </row>
    <row r="43" spans="3:4" x14ac:dyDescent="0.3">
      <c r="C43" s="709"/>
      <c r="D43" s="709"/>
    </row>
    <row r="44" spans="3:4" x14ac:dyDescent="0.3">
      <c r="C44" s="710"/>
      <c r="D44" s="710"/>
    </row>
    <row r="45" spans="3:4" x14ac:dyDescent="0.3">
      <c r="C45" s="709"/>
      <c r="D45" s="709"/>
    </row>
    <row r="46" spans="3:4" x14ac:dyDescent="0.3">
      <c r="C46" s="710"/>
      <c r="D46" s="710"/>
    </row>
    <row r="47" spans="3:4" x14ac:dyDescent="0.3">
      <c r="C47" s="709"/>
      <c r="D47" s="709"/>
    </row>
    <row r="48" spans="3:4" x14ac:dyDescent="0.3">
      <c r="C48" s="711"/>
      <c r="D48" s="711"/>
    </row>
    <row r="49" spans="3:4" x14ac:dyDescent="0.3">
      <c r="C49" s="709"/>
      <c r="D49" s="709"/>
    </row>
    <row r="50" spans="3:4" x14ac:dyDescent="0.3">
      <c r="C50" s="710"/>
      <c r="D50" s="710"/>
    </row>
    <row r="51" spans="3:4" x14ac:dyDescent="0.3">
      <c r="C51" s="710"/>
      <c r="D51" s="710"/>
    </row>
    <row r="52" spans="3:4" x14ac:dyDescent="0.3">
      <c r="C52" s="710"/>
      <c r="D52" s="710"/>
    </row>
    <row r="53" spans="3:4" x14ac:dyDescent="0.3">
      <c r="C53" s="709"/>
      <c r="D53" s="709"/>
    </row>
  </sheetData>
  <mergeCells count="24">
    <mergeCell ref="C41:D41"/>
    <mergeCell ref="D5:D6"/>
    <mergeCell ref="E5:E6"/>
    <mergeCell ref="F5:J5"/>
    <mergeCell ref="C33:D33"/>
    <mergeCell ref="C34:D34"/>
    <mergeCell ref="C35:D35"/>
    <mergeCell ref="C36:D36"/>
    <mergeCell ref="C37:D37"/>
    <mergeCell ref="C38:D38"/>
    <mergeCell ref="C39:D39"/>
    <mergeCell ref="C40:D40"/>
    <mergeCell ref="C53:D53"/>
    <mergeCell ref="C42:D42"/>
    <mergeCell ref="C43:D43"/>
    <mergeCell ref="C44:D44"/>
    <mergeCell ref="C45:D45"/>
    <mergeCell ref="C46:D46"/>
    <mergeCell ref="C47:D47"/>
    <mergeCell ref="C48:D48"/>
    <mergeCell ref="C49:D49"/>
    <mergeCell ref="C50:D50"/>
    <mergeCell ref="C51:D51"/>
    <mergeCell ref="C52:D52"/>
  </mergeCells>
  <hyperlinks>
    <hyperlink ref="B2" location="Summary!B8" display="Template EU LI1 - Differences between the accounting scope and the scope of prudential consolidation and mapping of financial statement categories with regulatory risk categories " xr:uid="{A8C4BB6B-D5CE-4DDF-88E5-B89693341584}"/>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E7298-B386-4E2F-AF8C-AFAA0385200B}">
  <sheetPr>
    <tabColor rgb="FF575783"/>
  </sheetPr>
  <dimension ref="A2:S65"/>
  <sheetViews>
    <sheetView workbookViewId="0">
      <selection activeCell="D68" sqref="D68"/>
    </sheetView>
  </sheetViews>
  <sheetFormatPr defaultColWidth="8.6640625" defaultRowHeight="13.8" x14ac:dyDescent="0.3"/>
  <cols>
    <col min="1" max="1" width="5" style="632" customWidth="1"/>
    <col min="2" max="2" width="6.109375" style="633" customWidth="1"/>
    <col min="3" max="3" width="72.5546875" style="632" customWidth="1"/>
    <col min="4" max="4" width="21.5546875" style="632" customWidth="1"/>
    <col min="5" max="5" width="27" style="632" bestFit="1" customWidth="1"/>
    <col min="6" max="13" width="21.5546875" style="632" customWidth="1"/>
    <col min="14" max="14" width="23.5546875" style="632" customWidth="1"/>
    <col min="15" max="18" width="21" style="632" customWidth="1"/>
    <col min="19" max="19" width="17.44140625" style="632" bestFit="1" customWidth="1"/>
    <col min="20" max="16384" width="8.6640625" style="632"/>
  </cols>
  <sheetData>
    <row r="2" spans="2:19" ht="21" x14ac:dyDescent="0.4">
      <c r="B2" s="117" t="s">
        <v>1845</v>
      </c>
    </row>
    <row r="3" spans="2:19" ht="14.4" x14ac:dyDescent="0.3">
      <c r="C3" s="626"/>
    </row>
    <row r="4" spans="2:19" ht="15" customHeight="1" x14ac:dyDescent="0.3">
      <c r="B4" s="642"/>
      <c r="C4" s="639"/>
      <c r="D4" s="640" t="s">
        <v>23</v>
      </c>
      <c r="E4" s="640" t="s">
        <v>25</v>
      </c>
      <c r="F4" s="640" t="s">
        <v>26</v>
      </c>
      <c r="G4" s="640" t="s">
        <v>27</v>
      </c>
      <c r="H4" s="640" t="s">
        <v>28</v>
      </c>
      <c r="I4" s="640" t="s">
        <v>29</v>
      </c>
      <c r="J4" s="640" t="s">
        <v>227</v>
      </c>
      <c r="K4" s="640" t="s">
        <v>228</v>
      </c>
      <c r="L4" s="640" t="s">
        <v>251</v>
      </c>
      <c r="M4" s="640" t="s">
        <v>252</v>
      </c>
      <c r="N4" s="640" t="s">
        <v>253</v>
      </c>
      <c r="O4" s="640" t="s">
        <v>254</v>
      </c>
      <c r="P4" s="640" t="s">
        <v>264</v>
      </c>
      <c r="Q4" s="640" t="s">
        <v>265</v>
      </c>
      <c r="R4" s="640" t="s">
        <v>266</v>
      </c>
      <c r="S4" s="640" t="s">
        <v>291</v>
      </c>
    </row>
    <row r="5" spans="2:19" ht="76.5" customHeight="1" x14ac:dyDescent="0.3">
      <c r="B5" s="642"/>
      <c r="C5" s="639" t="s">
        <v>1846</v>
      </c>
      <c r="D5" s="758" t="s">
        <v>1903</v>
      </c>
      <c r="E5" s="758"/>
      <c r="F5" s="758"/>
      <c r="G5" s="758"/>
      <c r="H5" s="758"/>
      <c r="I5" s="758" t="s">
        <v>1908</v>
      </c>
      <c r="J5" s="758"/>
      <c r="K5" s="758"/>
      <c r="L5" s="758" t="s">
        <v>1910</v>
      </c>
      <c r="M5" s="758"/>
      <c r="N5" s="723" t="s">
        <v>1912</v>
      </c>
      <c r="O5" s="723" t="s">
        <v>1913</v>
      </c>
      <c r="P5" s="723" t="s">
        <v>1914</v>
      </c>
      <c r="Q5" s="723" t="s">
        <v>1915</v>
      </c>
      <c r="R5" s="723" t="s">
        <v>1916</v>
      </c>
      <c r="S5" s="723" t="s">
        <v>1917</v>
      </c>
    </row>
    <row r="6" spans="2:19" ht="82.8" x14ac:dyDescent="0.3">
      <c r="B6" s="642"/>
      <c r="C6" s="639"/>
      <c r="D6" s="641"/>
      <c r="E6" s="104" t="s">
        <v>1904</v>
      </c>
      <c r="F6" s="104" t="s">
        <v>1905</v>
      </c>
      <c r="G6" s="104" t="s">
        <v>1906</v>
      </c>
      <c r="H6" s="104" t="s">
        <v>1907</v>
      </c>
      <c r="I6" s="104"/>
      <c r="J6" s="104" t="s">
        <v>1909</v>
      </c>
      <c r="K6" s="104" t="s">
        <v>1907</v>
      </c>
      <c r="L6" s="641"/>
      <c r="M6" s="68" t="s">
        <v>1911</v>
      </c>
      <c r="N6" s="723"/>
      <c r="O6" s="723"/>
      <c r="P6" s="723"/>
      <c r="Q6" s="723"/>
      <c r="R6" s="723"/>
      <c r="S6" s="723"/>
    </row>
    <row r="7" spans="2:19" x14ac:dyDescent="0.3">
      <c r="B7" s="643">
        <v>1</v>
      </c>
      <c r="C7" s="644" t="s">
        <v>1847</v>
      </c>
      <c r="D7" s="582" t="s">
        <v>365</v>
      </c>
      <c r="E7" s="582">
        <v>22.965</v>
      </c>
      <c r="F7" s="582">
        <v>2.3119999999999998</v>
      </c>
      <c r="G7" s="582" t="s">
        <v>366</v>
      </c>
      <c r="H7" s="582" t="s">
        <v>367</v>
      </c>
      <c r="I7" s="582" t="s">
        <v>368</v>
      </c>
      <c r="J7" s="582" t="s">
        <v>369</v>
      </c>
      <c r="K7" s="582" t="s">
        <v>370</v>
      </c>
      <c r="L7" s="645">
        <v>363039</v>
      </c>
      <c r="M7" s="645">
        <v>193209</v>
      </c>
      <c r="N7" s="646" t="s">
        <v>371</v>
      </c>
      <c r="O7" s="646" t="s">
        <v>372</v>
      </c>
      <c r="P7" s="646" t="s">
        <v>373</v>
      </c>
      <c r="Q7" s="646" t="s">
        <v>374</v>
      </c>
      <c r="R7" s="646" t="s">
        <v>375</v>
      </c>
      <c r="S7" s="646">
        <v>4</v>
      </c>
    </row>
    <row r="8" spans="2:19" x14ac:dyDescent="0.3">
      <c r="B8" s="643">
        <v>2</v>
      </c>
      <c r="C8" s="647" t="s">
        <v>1848</v>
      </c>
      <c r="D8" s="648" t="s">
        <v>376</v>
      </c>
      <c r="E8" s="648"/>
      <c r="F8" s="648"/>
      <c r="G8" s="648" t="s">
        <v>377</v>
      </c>
      <c r="H8" s="648" t="s">
        <v>378</v>
      </c>
      <c r="I8" s="648" t="s">
        <v>379</v>
      </c>
      <c r="J8" s="648" t="s">
        <v>380</v>
      </c>
      <c r="K8" s="648" t="s">
        <v>381</v>
      </c>
      <c r="L8" s="649">
        <v>20463</v>
      </c>
      <c r="M8" s="649">
        <v>7587</v>
      </c>
      <c r="N8" s="649"/>
      <c r="O8" s="649" t="s">
        <v>382</v>
      </c>
      <c r="P8" s="649" t="s">
        <v>383</v>
      </c>
      <c r="Q8" s="649" t="s">
        <v>384</v>
      </c>
      <c r="R8" s="649" t="s">
        <v>385</v>
      </c>
      <c r="S8" s="649">
        <v>4</v>
      </c>
    </row>
    <row r="9" spans="2:19" x14ac:dyDescent="0.3">
      <c r="B9" s="643">
        <v>3</v>
      </c>
      <c r="C9" s="647" t="s">
        <v>1849</v>
      </c>
      <c r="D9" s="648" t="s">
        <v>386</v>
      </c>
      <c r="E9" s="648">
        <v>2.1629999999999998</v>
      </c>
      <c r="F9" s="648"/>
      <c r="G9" s="648" t="s">
        <v>387</v>
      </c>
      <c r="H9" s="648">
        <v>0</v>
      </c>
      <c r="I9" s="648" t="s">
        <v>388</v>
      </c>
      <c r="J9" s="648" t="s">
        <v>389</v>
      </c>
      <c r="K9" s="648">
        <v>0</v>
      </c>
      <c r="L9" s="649">
        <v>1675</v>
      </c>
      <c r="M9" s="649">
        <v>670</v>
      </c>
      <c r="N9" s="649"/>
      <c r="O9" s="649" t="s">
        <v>390</v>
      </c>
      <c r="P9" s="649">
        <v>0</v>
      </c>
      <c r="Q9" s="649">
        <v>0</v>
      </c>
      <c r="R9" s="649" t="s">
        <v>391</v>
      </c>
      <c r="S9" s="649">
        <v>3</v>
      </c>
    </row>
    <row r="10" spans="2:19" x14ac:dyDescent="0.3">
      <c r="B10" s="643">
        <v>4</v>
      </c>
      <c r="C10" s="650" t="s">
        <v>1850</v>
      </c>
      <c r="D10" s="651">
        <v>0</v>
      </c>
      <c r="E10" s="651">
        <v>0</v>
      </c>
      <c r="F10" s="651"/>
      <c r="G10" s="651">
        <v>0</v>
      </c>
      <c r="H10" s="651">
        <v>0</v>
      </c>
      <c r="I10" s="651">
        <v>0</v>
      </c>
      <c r="J10" s="651">
        <v>0</v>
      </c>
      <c r="K10" s="651">
        <v>0</v>
      </c>
      <c r="L10" s="649"/>
      <c r="M10" s="649"/>
      <c r="N10" s="649"/>
      <c r="O10" s="649">
        <v>0</v>
      </c>
      <c r="P10" s="649">
        <v>0</v>
      </c>
      <c r="Q10" s="649">
        <v>0</v>
      </c>
      <c r="R10" s="649">
        <v>0</v>
      </c>
      <c r="S10" s="649">
        <v>0</v>
      </c>
    </row>
    <row r="11" spans="2:19" x14ac:dyDescent="0.3">
      <c r="B11" s="643">
        <v>5</v>
      </c>
      <c r="C11" s="650" t="s">
        <v>1851</v>
      </c>
      <c r="D11" s="651" t="s">
        <v>392</v>
      </c>
      <c r="E11" s="651">
        <v>1.966</v>
      </c>
      <c r="F11" s="651"/>
      <c r="G11" s="651">
        <v>0</v>
      </c>
      <c r="H11" s="651">
        <v>0</v>
      </c>
      <c r="I11" s="651">
        <v>0</v>
      </c>
      <c r="J11" s="651">
        <v>0</v>
      </c>
      <c r="K11" s="651">
        <v>0</v>
      </c>
      <c r="L11" s="649">
        <v>547</v>
      </c>
      <c r="M11" s="649">
        <v>216</v>
      </c>
      <c r="N11" s="649" t="s">
        <v>393</v>
      </c>
      <c r="O11" s="649" t="s">
        <v>392</v>
      </c>
      <c r="P11" s="649">
        <v>0</v>
      </c>
      <c r="Q11" s="649">
        <v>0</v>
      </c>
      <c r="R11" s="649">
        <v>0</v>
      </c>
      <c r="S11" s="649">
        <v>1</v>
      </c>
    </row>
    <row r="12" spans="2:19" x14ac:dyDescent="0.3">
      <c r="B12" s="643">
        <v>6</v>
      </c>
      <c r="C12" s="650" t="s">
        <v>1852</v>
      </c>
      <c r="D12" s="651">
        <v>0</v>
      </c>
      <c r="E12" s="651"/>
      <c r="F12" s="651"/>
      <c r="G12" s="651">
        <v>0</v>
      </c>
      <c r="H12" s="651">
        <v>0</v>
      </c>
      <c r="I12" s="651">
        <v>0</v>
      </c>
      <c r="J12" s="651">
        <v>0</v>
      </c>
      <c r="K12" s="651">
        <v>0</v>
      </c>
      <c r="L12" s="649"/>
      <c r="M12" s="649"/>
      <c r="N12" s="649"/>
      <c r="O12" s="649">
        <v>0</v>
      </c>
      <c r="P12" s="649">
        <v>0</v>
      </c>
      <c r="Q12" s="649">
        <v>0</v>
      </c>
      <c r="R12" s="649">
        <v>0</v>
      </c>
      <c r="S12" s="649">
        <v>0</v>
      </c>
    </row>
    <row r="13" spans="2:19" x14ac:dyDescent="0.3">
      <c r="B13" s="643">
        <v>7</v>
      </c>
      <c r="C13" s="650" t="s">
        <v>1853</v>
      </c>
      <c r="D13" s="651" t="s">
        <v>394</v>
      </c>
      <c r="E13" s="651">
        <v>0.19700000000000001</v>
      </c>
      <c r="F13" s="651"/>
      <c r="G13" s="651" t="s">
        <v>387</v>
      </c>
      <c r="H13" s="651">
        <v>0</v>
      </c>
      <c r="I13" s="651" t="s">
        <v>388</v>
      </c>
      <c r="J13" s="651" t="s">
        <v>389</v>
      </c>
      <c r="K13" s="651">
        <v>0</v>
      </c>
      <c r="L13" s="649">
        <v>1127</v>
      </c>
      <c r="M13" s="649">
        <v>454</v>
      </c>
      <c r="N13" s="649"/>
      <c r="O13" s="649" t="s">
        <v>395</v>
      </c>
      <c r="P13" s="649">
        <v>0</v>
      </c>
      <c r="Q13" s="649">
        <v>0</v>
      </c>
      <c r="R13" s="649" t="s">
        <v>391</v>
      </c>
      <c r="S13" s="649">
        <v>4</v>
      </c>
    </row>
    <row r="14" spans="2:19" x14ac:dyDescent="0.3">
      <c r="B14" s="643">
        <v>8</v>
      </c>
      <c r="C14" s="650" t="s">
        <v>1854</v>
      </c>
      <c r="D14" s="651">
        <v>0</v>
      </c>
      <c r="E14" s="651">
        <v>0</v>
      </c>
      <c r="F14" s="651"/>
      <c r="G14" s="651">
        <v>0</v>
      </c>
      <c r="H14" s="651">
        <v>0</v>
      </c>
      <c r="I14" s="651">
        <v>0</v>
      </c>
      <c r="J14" s="651">
        <v>0</v>
      </c>
      <c r="K14" s="651">
        <v>0</v>
      </c>
      <c r="L14" s="649"/>
      <c r="M14" s="649"/>
      <c r="N14" s="649"/>
      <c r="O14" s="649">
        <v>0</v>
      </c>
      <c r="P14" s="649">
        <v>0</v>
      </c>
      <c r="Q14" s="649">
        <v>0</v>
      </c>
      <c r="R14" s="649">
        <v>0</v>
      </c>
      <c r="S14" s="649">
        <v>0</v>
      </c>
    </row>
    <row r="15" spans="2:19" x14ac:dyDescent="0.3">
      <c r="B15" s="643">
        <v>9</v>
      </c>
      <c r="C15" s="647" t="s">
        <v>1855</v>
      </c>
      <c r="D15" s="648" t="s">
        <v>396</v>
      </c>
      <c r="E15" s="648">
        <v>0</v>
      </c>
      <c r="F15" s="648">
        <v>0</v>
      </c>
      <c r="G15" s="648" t="s">
        <v>397</v>
      </c>
      <c r="H15" s="648" t="s">
        <v>398</v>
      </c>
      <c r="I15" s="648" t="s">
        <v>399</v>
      </c>
      <c r="J15" s="648" t="s">
        <v>400</v>
      </c>
      <c r="K15" s="648" t="s">
        <v>401</v>
      </c>
      <c r="L15" s="649">
        <v>125299</v>
      </c>
      <c r="M15" s="649">
        <v>100981</v>
      </c>
      <c r="N15" s="649"/>
      <c r="O15" s="649" t="s">
        <v>402</v>
      </c>
      <c r="P15" s="649" t="s">
        <v>403</v>
      </c>
      <c r="Q15" s="649">
        <v>0</v>
      </c>
      <c r="R15" s="649" t="s">
        <v>404</v>
      </c>
      <c r="S15" s="649">
        <v>3</v>
      </c>
    </row>
    <row r="16" spans="2:19" x14ac:dyDescent="0.3">
      <c r="B16" s="643">
        <v>10</v>
      </c>
      <c r="C16" s="650" t="s">
        <v>1856</v>
      </c>
      <c r="D16" s="648" t="s">
        <v>405</v>
      </c>
      <c r="E16" s="648"/>
      <c r="F16" s="648"/>
      <c r="G16" s="648" t="s">
        <v>406</v>
      </c>
      <c r="H16" s="648" t="s">
        <v>407</v>
      </c>
      <c r="I16" s="648" t="s">
        <v>408</v>
      </c>
      <c r="J16" s="648" t="s">
        <v>409</v>
      </c>
      <c r="K16" s="648" t="s">
        <v>410</v>
      </c>
      <c r="L16" s="649">
        <v>36236</v>
      </c>
      <c r="M16" s="649">
        <v>31534</v>
      </c>
      <c r="N16" s="649" t="s">
        <v>411</v>
      </c>
      <c r="O16" s="649" t="s">
        <v>412</v>
      </c>
      <c r="P16" s="649">
        <v>0</v>
      </c>
      <c r="Q16" s="649">
        <v>0</v>
      </c>
      <c r="R16" s="649" t="s">
        <v>413</v>
      </c>
      <c r="S16" s="649">
        <v>3</v>
      </c>
    </row>
    <row r="17" spans="2:19" x14ac:dyDescent="0.3">
      <c r="B17" s="643">
        <v>11</v>
      </c>
      <c r="C17" s="650" t="s">
        <v>1857</v>
      </c>
      <c r="D17" s="648" t="s">
        <v>414</v>
      </c>
      <c r="E17" s="648"/>
      <c r="F17" s="648"/>
      <c r="G17" s="648" t="s">
        <v>415</v>
      </c>
      <c r="H17" s="648" t="s">
        <v>416</v>
      </c>
      <c r="I17" s="648" t="s">
        <v>417</v>
      </c>
      <c r="J17" s="648">
        <v>0</v>
      </c>
      <c r="K17" s="648" t="s">
        <v>409</v>
      </c>
      <c r="L17" s="649">
        <v>535</v>
      </c>
      <c r="M17" s="649">
        <v>464</v>
      </c>
      <c r="N17" s="649"/>
      <c r="O17" s="649" t="s">
        <v>418</v>
      </c>
      <c r="P17" s="649" t="s">
        <v>419</v>
      </c>
      <c r="Q17" s="649">
        <v>0</v>
      </c>
      <c r="R17" s="649" t="s">
        <v>420</v>
      </c>
      <c r="S17" s="649">
        <v>4</v>
      </c>
    </row>
    <row r="18" spans="2:19" x14ac:dyDescent="0.3">
      <c r="B18" s="643">
        <v>12</v>
      </c>
      <c r="C18" s="650" t="s">
        <v>1858</v>
      </c>
      <c r="D18" s="648">
        <v>0</v>
      </c>
      <c r="E18" s="648"/>
      <c r="F18" s="648"/>
      <c r="G18" s="648">
        <v>0</v>
      </c>
      <c r="H18" s="648">
        <v>0</v>
      </c>
      <c r="I18" s="648">
        <v>0</v>
      </c>
      <c r="J18" s="648">
        <v>0</v>
      </c>
      <c r="K18" s="648">
        <v>0</v>
      </c>
      <c r="L18" s="649"/>
      <c r="M18" s="649"/>
      <c r="N18" s="649"/>
      <c r="O18" s="649">
        <v>0</v>
      </c>
      <c r="P18" s="649">
        <v>0</v>
      </c>
      <c r="Q18" s="649">
        <v>0</v>
      </c>
      <c r="R18" s="649">
        <v>0</v>
      </c>
      <c r="S18" s="649">
        <v>0</v>
      </c>
    </row>
    <row r="19" spans="2:19" x14ac:dyDescent="0.3">
      <c r="B19" s="643">
        <v>13</v>
      </c>
      <c r="C19" s="650" t="s">
        <v>1859</v>
      </c>
      <c r="D19" s="648" t="s">
        <v>421</v>
      </c>
      <c r="E19" s="648"/>
      <c r="F19" s="648"/>
      <c r="G19" s="648" t="s">
        <v>422</v>
      </c>
      <c r="H19" s="648">
        <v>0</v>
      </c>
      <c r="I19" s="648" t="s">
        <v>423</v>
      </c>
      <c r="J19" s="648" t="s">
        <v>424</v>
      </c>
      <c r="K19" s="648">
        <v>0</v>
      </c>
      <c r="L19" s="649">
        <v>1038</v>
      </c>
      <c r="M19" s="649">
        <v>855</v>
      </c>
      <c r="N19" s="649"/>
      <c r="O19" s="649" t="s">
        <v>425</v>
      </c>
      <c r="P19" s="649">
        <v>0</v>
      </c>
      <c r="Q19" s="649">
        <v>0</v>
      </c>
      <c r="R19" s="649" t="s">
        <v>426</v>
      </c>
      <c r="S19" s="649">
        <v>2</v>
      </c>
    </row>
    <row r="20" spans="2:19" x14ac:dyDescent="0.3">
      <c r="B20" s="643">
        <v>14</v>
      </c>
      <c r="C20" s="650" t="s">
        <v>1860</v>
      </c>
      <c r="D20" s="648" t="s">
        <v>427</v>
      </c>
      <c r="E20" s="648"/>
      <c r="F20" s="648"/>
      <c r="G20" s="648" t="s">
        <v>428</v>
      </c>
      <c r="H20" s="648" t="s">
        <v>429</v>
      </c>
      <c r="I20" s="648" t="s">
        <v>430</v>
      </c>
      <c r="J20" s="648" t="s">
        <v>431</v>
      </c>
      <c r="K20" s="648" t="s">
        <v>424</v>
      </c>
      <c r="L20" s="649">
        <v>157</v>
      </c>
      <c r="M20" s="649">
        <v>129</v>
      </c>
      <c r="N20" s="649"/>
      <c r="O20" s="649" t="s">
        <v>432</v>
      </c>
      <c r="P20" s="649">
        <v>0</v>
      </c>
      <c r="Q20" s="649">
        <v>0</v>
      </c>
      <c r="R20" s="649" t="s">
        <v>426</v>
      </c>
      <c r="S20" s="649">
        <v>2</v>
      </c>
    </row>
    <row r="21" spans="2:19" x14ac:dyDescent="0.3">
      <c r="B21" s="643">
        <v>15</v>
      </c>
      <c r="C21" s="650" t="s">
        <v>1861</v>
      </c>
      <c r="D21" s="648" t="s">
        <v>433</v>
      </c>
      <c r="E21" s="648"/>
      <c r="F21" s="648"/>
      <c r="G21" s="648" t="s">
        <v>434</v>
      </c>
      <c r="H21" s="648">
        <v>0</v>
      </c>
      <c r="I21" s="648" t="s">
        <v>435</v>
      </c>
      <c r="J21" s="648" t="s">
        <v>409</v>
      </c>
      <c r="K21" s="648">
        <v>0</v>
      </c>
      <c r="L21" s="649">
        <v>134</v>
      </c>
      <c r="M21" s="649">
        <v>126</v>
      </c>
      <c r="N21" s="649"/>
      <c r="O21" s="649" t="s">
        <v>433</v>
      </c>
      <c r="P21" s="649">
        <v>0</v>
      </c>
      <c r="Q21" s="649">
        <v>0</v>
      </c>
      <c r="R21" s="649">
        <v>0</v>
      </c>
      <c r="S21" s="649">
        <v>2</v>
      </c>
    </row>
    <row r="22" spans="2:19" ht="27.6" x14ac:dyDescent="0.3">
      <c r="B22" s="643">
        <v>16</v>
      </c>
      <c r="C22" s="653" t="s">
        <v>1862</v>
      </c>
      <c r="D22" s="648" t="s">
        <v>436</v>
      </c>
      <c r="E22" s="648"/>
      <c r="F22" s="648"/>
      <c r="G22" s="648" t="s">
        <v>437</v>
      </c>
      <c r="H22" s="648" t="s">
        <v>438</v>
      </c>
      <c r="I22" s="648" t="s">
        <v>439</v>
      </c>
      <c r="J22" s="648" t="s">
        <v>430</v>
      </c>
      <c r="K22" s="648" t="s">
        <v>417</v>
      </c>
      <c r="L22" s="649">
        <v>11861</v>
      </c>
      <c r="M22" s="649">
        <v>8218</v>
      </c>
      <c r="N22" s="649"/>
      <c r="O22" s="649" t="s">
        <v>440</v>
      </c>
      <c r="P22" s="649" t="s">
        <v>441</v>
      </c>
      <c r="Q22" s="649">
        <v>0</v>
      </c>
      <c r="R22" s="649" t="s">
        <v>391</v>
      </c>
      <c r="S22" s="649">
        <v>3</v>
      </c>
    </row>
    <row r="23" spans="2:19" x14ac:dyDescent="0.3">
      <c r="B23" s="643">
        <v>17</v>
      </c>
      <c r="C23" s="650" t="s">
        <v>1863</v>
      </c>
      <c r="D23" s="652" t="s">
        <v>442</v>
      </c>
      <c r="E23" s="652"/>
      <c r="F23" s="652"/>
      <c r="G23" s="652" t="s">
        <v>443</v>
      </c>
      <c r="H23" s="652">
        <v>0</v>
      </c>
      <c r="I23" s="652" t="s">
        <v>444</v>
      </c>
      <c r="J23" s="652" t="s">
        <v>445</v>
      </c>
      <c r="K23" s="652">
        <v>0</v>
      </c>
      <c r="L23" s="649">
        <v>12839</v>
      </c>
      <c r="M23" s="649">
        <v>5972</v>
      </c>
      <c r="N23" s="649"/>
      <c r="O23" s="649" t="s">
        <v>446</v>
      </c>
      <c r="P23" s="649" t="s">
        <v>447</v>
      </c>
      <c r="Q23" s="649">
        <v>0</v>
      </c>
      <c r="R23" s="649" t="s">
        <v>420</v>
      </c>
      <c r="S23" s="649">
        <v>4</v>
      </c>
    </row>
    <row r="24" spans="2:19" x14ac:dyDescent="0.3">
      <c r="B24" s="643">
        <v>18</v>
      </c>
      <c r="C24" s="650" t="s">
        <v>1864</v>
      </c>
      <c r="D24" s="652" t="s">
        <v>448</v>
      </c>
      <c r="E24" s="652"/>
      <c r="F24" s="652"/>
      <c r="G24" s="652" t="s">
        <v>449</v>
      </c>
      <c r="H24" s="652">
        <v>0</v>
      </c>
      <c r="I24" s="652" t="s">
        <v>450</v>
      </c>
      <c r="J24" s="652" t="s">
        <v>424</v>
      </c>
      <c r="K24" s="652">
        <v>0</v>
      </c>
      <c r="L24" s="649"/>
      <c r="M24" s="649">
        <v>936</v>
      </c>
      <c r="N24" s="649"/>
      <c r="O24" s="649" t="s">
        <v>448</v>
      </c>
      <c r="P24" s="649">
        <v>0</v>
      </c>
      <c r="Q24" s="649">
        <v>0</v>
      </c>
      <c r="R24" s="649">
        <v>0</v>
      </c>
      <c r="S24" s="649">
        <v>2</v>
      </c>
    </row>
    <row r="25" spans="2:19" x14ac:dyDescent="0.3">
      <c r="B25" s="643">
        <v>19</v>
      </c>
      <c r="C25" s="650" t="s">
        <v>1865</v>
      </c>
      <c r="D25" s="652">
        <v>0</v>
      </c>
      <c r="E25" s="652">
        <v>0</v>
      </c>
      <c r="F25" s="652"/>
      <c r="G25" s="652">
        <v>0</v>
      </c>
      <c r="H25" s="652">
        <v>0</v>
      </c>
      <c r="I25" s="652">
        <v>0</v>
      </c>
      <c r="J25" s="652">
        <v>0</v>
      </c>
      <c r="K25" s="652">
        <v>0</v>
      </c>
      <c r="L25" s="649"/>
      <c r="M25" s="649"/>
      <c r="N25" s="649"/>
      <c r="O25" s="649">
        <v>0</v>
      </c>
      <c r="P25" s="649">
        <v>0</v>
      </c>
      <c r="Q25" s="649">
        <v>0</v>
      </c>
      <c r="R25" s="649">
        <v>0</v>
      </c>
      <c r="S25" s="649">
        <v>0</v>
      </c>
    </row>
    <row r="26" spans="2:19" x14ac:dyDescent="0.3">
      <c r="B26" s="643">
        <v>20</v>
      </c>
      <c r="C26" s="650" t="s">
        <v>1866</v>
      </c>
      <c r="D26" s="652" t="s">
        <v>451</v>
      </c>
      <c r="E26" s="652"/>
      <c r="F26" s="652"/>
      <c r="G26" s="652" t="s">
        <v>452</v>
      </c>
      <c r="H26" s="652">
        <v>0</v>
      </c>
      <c r="I26" s="652" t="s">
        <v>453</v>
      </c>
      <c r="J26" s="652" t="s">
        <v>424</v>
      </c>
      <c r="K26" s="652">
        <v>0</v>
      </c>
      <c r="L26" s="649">
        <v>2563</v>
      </c>
      <c r="M26" s="649">
        <v>1855</v>
      </c>
      <c r="N26" s="649"/>
      <c r="O26" s="649" t="s">
        <v>454</v>
      </c>
      <c r="P26" s="649" t="s">
        <v>455</v>
      </c>
      <c r="Q26" s="649">
        <v>0</v>
      </c>
      <c r="R26" s="649" t="s">
        <v>420</v>
      </c>
      <c r="S26" s="649">
        <v>2</v>
      </c>
    </row>
    <row r="27" spans="2:19" x14ac:dyDescent="0.3">
      <c r="B27" s="643">
        <v>21</v>
      </c>
      <c r="C27" s="650" t="s">
        <v>1867</v>
      </c>
      <c r="D27" s="652">
        <v>0</v>
      </c>
      <c r="E27" s="652"/>
      <c r="F27" s="652"/>
      <c r="G27" s="652">
        <v>0</v>
      </c>
      <c r="H27" s="652">
        <v>0</v>
      </c>
      <c r="I27" s="652">
        <v>0</v>
      </c>
      <c r="J27" s="652">
        <v>0</v>
      </c>
      <c r="K27" s="652">
        <v>0</v>
      </c>
      <c r="L27" s="649"/>
      <c r="M27" s="649"/>
      <c r="N27" s="649"/>
      <c r="O27" s="649">
        <v>0</v>
      </c>
      <c r="P27" s="649">
        <v>0</v>
      </c>
      <c r="Q27" s="649">
        <v>0</v>
      </c>
      <c r="R27" s="649">
        <v>0</v>
      </c>
      <c r="S27" s="649">
        <v>0</v>
      </c>
    </row>
    <row r="28" spans="2:19" x14ac:dyDescent="0.3">
      <c r="B28" s="643">
        <v>22</v>
      </c>
      <c r="C28" s="650" t="s">
        <v>1868</v>
      </c>
      <c r="D28" s="652" t="s">
        <v>456</v>
      </c>
      <c r="E28" s="652"/>
      <c r="F28" s="652"/>
      <c r="G28" s="652" t="s">
        <v>457</v>
      </c>
      <c r="H28" s="652" t="s">
        <v>458</v>
      </c>
      <c r="I28" s="652" t="s">
        <v>459</v>
      </c>
      <c r="J28" s="652" t="s">
        <v>460</v>
      </c>
      <c r="K28" s="652" t="s">
        <v>461</v>
      </c>
      <c r="L28" s="649">
        <v>4017</v>
      </c>
      <c r="M28" s="649">
        <v>3186</v>
      </c>
      <c r="N28" s="649"/>
      <c r="O28" s="649" t="s">
        <v>462</v>
      </c>
      <c r="P28" s="649">
        <v>0</v>
      </c>
      <c r="Q28" s="649">
        <v>0</v>
      </c>
      <c r="R28" s="649" t="s">
        <v>420</v>
      </c>
      <c r="S28" s="649">
        <v>3</v>
      </c>
    </row>
    <row r="29" spans="2:19" x14ac:dyDescent="0.3">
      <c r="B29" s="643">
        <v>23</v>
      </c>
      <c r="C29" s="650" t="s">
        <v>1869</v>
      </c>
      <c r="D29" s="652" t="s">
        <v>463</v>
      </c>
      <c r="E29" s="652"/>
      <c r="F29" s="652"/>
      <c r="G29" s="652" t="s">
        <v>464</v>
      </c>
      <c r="H29" s="652" t="s">
        <v>465</v>
      </c>
      <c r="I29" s="652" t="s">
        <v>466</v>
      </c>
      <c r="J29" s="652" t="s">
        <v>450</v>
      </c>
      <c r="K29" s="652" t="s">
        <v>467</v>
      </c>
      <c r="L29" s="649">
        <v>4677</v>
      </c>
      <c r="M29" s="649">
        <v>3078</v>
      </c>
      <c r="N29" s="649"/>
      <c r="O29" s="649" t="s">
        <v>468</v>
      </c>
      <c r="P29" s="649" t="s">
        <v>469</v>
      </c>
      <c r="Q29" s="649">
        <v>0</v>
      </c>
      <c r="R29" s="649" t="s">
        <v>391</v>
      </c>
      <c r="S29" s="649">
        <v>2</v>
      </c>
    </row>
    <row r="30" spans="2:19" x14ac:dyDescent="0.3">
      <c r="B30" s="643">
        <v>24</v>
      </c>
      <c r="C30" s="650" t="s">
        <v>1870</v>
      </c>
      <c r="D30" s="652" t="s">
        <v>470</v>
      </c>
      <c r="E30" s="652"/>
      <c r="F30" s="652"/>
      <c r="G30" s="652" t="s">
        <v>471</v>
      </c>
      <c r="H30" s="652" t="s">
        <v>472</v>
      </c>
      <c r="I30" s="652" t="s">
        <v>473</v>
      </c>
      <c r="J30" s="652" t="s">
        <v>409</v>
      </c>
      <c r="K30" s="652" t="s">
        <v>474</v>
      </c>
      <c r="L30" s="649">
        <v>8226</v>
      </c>
      <c r="M30" s="649">
        <v>7288</v>
      </c>
      <c r="N30" s="649"/>
      <c r="O30" s="649" t="s">
        <v>470</v>
      </c>
      <c r="P30" s="649">
        <v>0</v>
      </c>
      <c r="Q30" s="649">
        <v>0</v>
      </c>
      <c r="R30" s="649">
        <v>0</v>
      </c>
      <c r="S30" s="649">
        <v>2</v>
      </c>
    </row>
    <row r="31" spans="2:19" x14ac:dyDescent="0.3">
      <c r="B31" s="643">
        <v>25</v>
      </c>
      <c r="C31" s="650" t="s">
        <v>1871</v>
      </c>
      <c r="D31" s="652" t="s">
        <v>475</v>
      </c>
      <c r="E31" s="652"/>
      <c r="F31" s="652"/>
      <c r="G31" s="652" t="s">
        <v>476</v>
      </c>
      <c r="H31" s="652" t="s">
        <v>477</v>
      </c>
      <c r="I31" s="652" t="s">
        <v>478</v>
      </c>
      <c r="J31" s="652" t="s">
        <v>479</v>
      </c>
      <c r="K31" s="652" t="s">
        <v>480</v>
      </c>
      <c r="L31" s="649">
        <v>16152</v>
      </c>
      <c r="M31" s="649">
        <v>15103</v>
      </c>
      <c r="N31" s="649"/>
      <c r="O31" s="649" t="s">
        <v>481</v>
      </c>
      <c r="P31" s="649">
        <v>0</v>
      </c>
      <c r="Q31" s="649">
        <v>0</v>
      </c>
      <c r="R31" s="649" t="s">
        <v>420</v>
      </c>
      <c r="S31" s="649">
        <v>2</v>
      </c>
    </row>
    <row r="32" spans="2:19" x14ac:dyDescent="0.3">
      <c r="B32" s="643">
        <v>26</v>
      </c>
      <c r="C32" s="650" t="s">
        <v>1872</v>
      </c>
      <c r="D32" s="652" t="s">
        <v>482</v>
      </c>
      <c r="E32" s="652"/>
      <c r="F32" s="652"/>
      <c r="G32" s="652">
        <v>0</v>
      </c>
      <c r="H32" s="652">
        <v>0</v>
      </c>
      <c r="I32" s="652" t="s">
        <v>483</v>
      </c>
      <c r="J32" s="652">
        <v>0</v>
      </c>
      <c r="K32" s="652">
        <v>0</v>
      </c>
      <c r="L32" s="649">
        <v>817</v>
      </c>
      <c r="M32" s="649">
        <v>536</v>
      </c>
      <c r="N32" s="649"/>
      <c r="O32" s="649" t="s">
        <v>482</v>
      </c>
      <c r="P32" s="649">
        <v>0</v>
      </c>
      <c r="Q32" s="649">
        <v>0</v>
      </c>
      <c r="R32" s="649">
        <v>0</v>
      </c>
      <c r="S32" s="649">
        <v>4</v>
      </c>
    </row>
    <row r="33" spans="2:19" x14ac:dyDescent="0.3">
      <c r="B33" s="643">
        <v>27</v>
      </c>
      <c r="C33" s="650" t="s">
        <v>1873</v>
      </c>
      <c r="D33" s="652" t="s">
        <v>484</v>
      </c>
      <c r="E33" s="652"/>
      <c r="F33" s="652"/>
      <c r="G33" s="652">
        <v>0</v>
      </c>
      <c r="H33" s="652">
        <v>0</v>
      </c>
      <c r="I33" s="652" t="s">
        <v>485</v>
      </c>
      <c r="J33" s="652">
        <v>0</v>
      </c>
      <c r="K33" s="652">
        <v>0</v>
      </c>
      <c r="L33" s="649">
        <v>578</v>
      </c>
      <c r="M33" s="649">
        <v>140</v>
      </c>
      <c r="N33" s="649" t="s">
        <v>486</v>
      </c>
      <c r="O33" s="649" t="s">
        <v>487</v>
      </c>
      <c r="P33" s="649">
        <v>0</v>
      </c>
      <c r="Q33" s="649">
        <v>0</v>
      </c>
      <c r="R33" s="649" t="s">
        <v>420</v>
      </c>
      <c r="S33" s="649">
        <v>2</v>
      </c>
    </row>
    <row r="34" spans="2:19" x14ac:dyDescent="0.3">
      <c r="B34" s="643">
        <v>28</v>
      </c>
      <c r="C34" s="650" t="s">
        <v>1874</v>
      </c>
      <c r="D34" s="652" t="s">
        <v>488</v>
      </c>
      <c r="E34" s="652"/>
      <c r="F34" s="652"/>
      <c r="G34" s="652" t="s">
        <v>489</v>
      </c>
      <c r="H34" s="652" t="s">
        <v>420</v>
      </c>
      <c r="I34" s="652" t="s">
        <v>453</v>
      </c>
      <c r="J34" s="652" t="s">
        <v>490</v>
      </c>
      <c r="K34" s="652" t="s">
        <v>409</v>
      </c>
      <c r="L34" s="649">
        <v>1934</v>
      </c>
      <c r="M34" s="649">
        <v>1358</v>
      </c>
      <c r="N34" s="649"/>
      <c r="O34" s="649" t="s">
        <v>491</v>
      </c>
      <c r="P34" s="649" t="s">
        <v>492</v>
      </c>
      <c r="Q34" s="649">
        <v>0</v>
      </c>
      <c r="R34" s="649" t="s">
        <v>391</v>
      </c>
      <c r="S34" s="649">
        <v>3</v>
      </c>
    </row>
    <row r="35" spans="2:19" x14ac:dyDescent="0.3">
      <c r="B35" s="643">
        <v>29</v>
      </c>
      <c r="C35" s="650" t="s">
        <v>1875</v>
      </c>
      <c r="D35" s="652" t="s">
        <v>493</v>
      </c>
      <c r="E35" s="652"/>
      <c r="F35" s="652"/>
      <c r="G35" s="652" t="s">
        <v>494</v>
      </c>
      <c r="H35" s="652">
        <v>0</v>
      </c>
      <c r="I35" s="652" t="s">
        <v>435</v>
      </c>
      <c r="J35" s="652" t="s">
        <v>409</v>
      </c>
      <c r="K35" s="652">
        <v>0</v>
      </c>
      <c r="L35" s="649">
        <v>72</v>
      </c>
      <c r="M35" s="649">
        <v>15</v>
      </c>
      <c r="N35" s="649"/>
      <c r="O35" s="649" t="s">
        <v>493</v>
      </c>
      <c r="P35" s="649">
        <v>0</v>
      </c>
      <c r="Q35" s="649">
        <v>0</v>
      </c>
      <c r="R35" s="649">
        <v>0</v>
      </c>
      <c r="S35" s="649">
        <v>2</v>
      </c>
    </row>
    <row r="36" spans="2:19" x14ac:dyDescent="0.3">
      <c r="B36" s="643">
        <v>30</v>
      </c>
      <c r="C36" s="650" t="s">
        <v>1876</v>
      </c>
      <c r="D36" s="652" t="s">
        <v>495</v>
      </c>
      <c r="E36" s="652"/>
      <c r="F36" s="652"/>
      <c r="G36" s="652" t="s">
        <v>496</v>
      </c>
      <c r="H36" s="652">
        <v>0</v>
      </c>
      <c r="I36" s="652" t="s">
        <v>497</v>
      </c>
      <c r="J36" s="652">
        <v>0</v>
      </c>
      <c r="K36" s="652">
        <v>0</v>
      </c>
      <c r="L36" s="649">
        <v>7075</v>
      </c>
      <c r="M36" s="649">
        <v>7056</v>
      </c>
      <c r="N36" s="649" t="s">
        <v>498</v>
      </c>
      <c r="O36" s="649" t="s">
        <v>495</v>
      </c>
      <c r="P36" s="649">
        <v>0</v>
      </c>
      <c r="Q36" s="649">
        <v>0</v>
      </c>
      <c r="R36" s="649">
        <v>0</v>
      </c>
      <c r="S36" s="649">
        <v>1</v>
      </c>
    </row>
    <row r="37" spans="2:19" x14ac:dyDescent="0.3">
      <c r="B37" s="643">
        <v>31</v>
      </c>
      <c r="C37" s="650" t="s">
        <v>1877</v>
      </c>
      <c r="D37" s="652" t="s">
        <v>499</v>
      </c>
      <c r="E37" s="652"/>
      <c r="F37" s="652"/>
      <c r="G37" s="652" t="s">
        <v>500</v>
      </c>
      <c r="H37" s="652" t="s">
        <v>501</v>
      </c>
      <c r="I37" s="652" t="s">
        <v>502</v>
      </c>
      <c r="J37" s="652" t="s">
        <v>503</v>
      </c>
      <c r="K37" s="652" t="s">
        <v>504</v>
      </c>
      <c r="L37" s="649">
        <v>14236</v>
      </c>
      <c r="M37" s="649">
        <v>12728</v>
      </c>
      <c r="N37" s="649" t="s">
        <v>505</v>
      </c>
      <c r="O37" s="649" t="s">
        <v>506</v>
      </c>
      <c r="P37" s="649" t="s">
        <v>507</v>
      </c>
      <c r="Q37" s="649">
        <v>0</v>
      </c>
      <c r="R37" s="649" t="s">
        <v>426</v>
      </c>
      <c r="S37" s="649">
        <v>4</v>
      </c>
    </row>
    <row r="38" spans="2:19" x14ac:dyDescent="0.3">
      <c r="B38" s="643">
        <v>32</v>
      </c>
      <c r="C38" s="650" t="s">
        <v>1878</v>
      </c>
      <c r="D38" s="652" t="s">
        <v>508</v>
      </c>
      <c r="E38" s="652"/>
      <c r="F38" s="652"/>
      <c r="G38" s="652" t="s">
        <v>509</v>
      </c>
      <c r="H38" s="652" t="s">
        <v>510</v>
      </c>
      <c r="I38" s="652" t="s">
        <v>490</v>
      </c>
      <c r="J38" s="652" t="s">
        <v>497</v>
      </c>
      <c r="K38" s="652" t="s">
        <v>409</v>
      </c>
      <c r="L38" s="649">
        <v>414</v>
      </c>
      <c r="M38" s="649">
        <v>317</v>
      </c>
      <c r="N38" s="649"/>
      <c r="O38" s="649" t="s">
        <v>511</v>
      </c>
      <c r="P38" s="649">
        <v>0</v>
      </c>
      <c r="Q38" s="649">
        <v>0</v>
      </c>
      <c r="R38" s="649" t="s">
        <v>420</v>
      </c>
      <c r="S38" s="649">
        <v>2</v>
      </c>
    </row>
    <row r="39" spans="2:19" x14ac:dyDescent="0.3">
      <c r="B39" s="643">
        <v>33</v>
      </c>
      <c r="C39" s="650" t="s">
        <v>1879</v>
      </c>
      <c r="D39" s="652" t="s">
        <v>512</v>
      </c>
      <c r="E39" s="652"/>
      <c r="F39" s="652"/>
      <c r="G39" s="652" t="s">
        <v>513</v>
      </c>
      <c r="H39" s="652" t="s">
        <v>426</v>
      </c>
      <c r="I39" s="652" t="s">
        <v>514</v>
      </c>
      <c r="J39" s="652" t="s">
        <v>515</v>
      </c>
      <c r="K39" s="652">
        <v>0</v>
      </c>
      <c r="L39" s="649">
        <v>255</v>
      </c>
      <c r="M39" s="649">
        <v>88</v>
      </c>
      <c r="N39" s="649"/>
      <c r="O39" s="649" t="s">
        <v>512</v>
      </c>
      <c r="P39" s="649">
        <v>0</v>
      </c>
      <c r="Q39" s="649">
        <v>0</v>
      </c>
      <c r="R39" s="649">
        <v>0</v>
      </c>
      <c r="S39" s="649">
        <v>4</v>
      </c>
    </row>
    <row r="40" spans="2:19" x14ac:dyDescent="0.3">
      <c r="B40" s="643">
        <v>34</v>
      </c>
      <c r="C40" s="647" t="s">
        <v>1880</v>
      </c>
      <c r="D40" s="648" t="s">
        <v>516</v>
      </c>
      <c r="E40" s="648">
        <v>0.42499999999999999</v>
      </c>
      <c r="F40" s="648">
        <v>2.3119999999999998</v>
      </c>
      <c r="G40" s="648" t="s">
        <v>517</v>
      </c>
      <c r="H40" s="648" t="s">
        <v>518</v>
      </c>
      <c r="I40" s="648" t="s">
        <v>519</v>
      </c>
      <c r="J40" s="648" t="s">
        <v>520</v>
      </c>
      <c r="K40" s="648" t="s">
        <v>521</v>
      </c>
      <c r="L40" s="649">
        <v>36586</v>
      </c>
      <c r="M40" s="649">
        <v>17095</v>
      </c>
      <c r="N40" s="649"/>
      <c r="O40" s="649" t="s">
        <v>522</v>
      </c>
      <c r="P40" s="649" t="s">
        <v>523</v>
      </c>
      <c r="Q40" s="649" t="s">
        <v>524</v>
      </c>
      <c r="R40" s="649" t="s">
        <v>525</v>
      </c>
      <c r="S40" s="649">
        <v>5</v>
      </c>
    </row>
    <row r="41" spans="2:19" x14ac:dyDescent="0.3">
      <c r="B41" s="643">
        <v>35</v>
      </c>
      <c r="C41" s="653" t="s">
        <v>1881</v>
      </c>
      <c r="D41" s="648" t="s">
        <v>526</v>
      </c>
      <c r="E41" s="648"/>
      <c r="F41" s="648">
        <v>2.206</v>
      </c>
      <c r="G41" s="648" t="s">
        <v>527</v>
      </c>
      <c r="H41" s="648" t="s">
        <v>528</v>
      </c>
      <c r="I41" s="648" t="s">
        <v>529</v>
      </c>
      <c r="J41" s="648" t="s">
        <v>530</v>
      </c>
      <c r="K41" s="648" t="s">
        <v>531</v>
      </c>
      <c r="L41" s="649">
        <v>18559</v>
      </c>
      <c r="M41" s="649">
        <v>11285</v>
      </c>
      <c r="N41" s="649"/>
      <c r="O41" s="649" t="s">
        <v>532</v>
      </c>
      <c r="P41" s="649" t="s">
        <v>469</v>
      </c>
      <c r="Q41" s="649">
        <v>0</v>
      </c>
      <c r="R41" s="649" t="s">
        <v>416</v>
      </c>
      <c r="S41" s="649">
        <v>4</v>
      </c>
    </row>
    <row r="42" spans="2:19" x14ac:dyDescent="0.3">
      <c r="B42" s="643">
        <v>36</v>
      </c>
      <c r="C42" s="653" t="s">
        <v>1882</v>
      </c>
      <c r="D42" s="652" t="s">
        <v>533</v>
      </c>
      <c r="E42" s="652"/>
      <c r="F42" s="652">
        <v>0.55100000000000005</v>
      </c>
      <c r="G42" s="652" t="s">
        <v>527</v>
      </c>
      <c r="H42" s="652" t="s">
        <v>528</v>
      </c>
      <c r="I42" s="652" t="s">
        <v>534</v>
      </c>
      <c r="J42" s="652" t="s">
        <v>530</v>
      </c>
      <c r="K42" s="652" t="s">
        <v>531</v>
      </c>
      <c r="L42" s="649">
        <v>17787</v>
      </c>
      <c r="M42" s="649">
        <v>10756</v>
      </c>
      <c r="N42" s="649"/>
      <c r="O42" s="649" t="s">
        <v>535</v>
      </c>
      <c r="P42" s="649" t="s">
        <v>469</v>
      </c>
      <c r="Q42" s="649">
        <v>0</v>
      </c>
      <c r="R42" s="649" t="s">
        <v>536</v>
      </c>
      <c r="S42" s="649">
        <v>4</v>
      </c>
    </row>
    <row r="43" spans="2:19" x14ac:dyDescent="0.3">
      <c r="B43" s="643">
        <v>37</v>
      </c>
      <c r="C43" s="653" t="s">
        <v>1883</v>
      </c>
      <c r="D43" s="652" t="s">
        <v>537</v>
      </c>
      <c r="E43" s="652">
        <v>0.42499999999999999</v>
      </c>
      <c r="F43" s="652">
        <v>1.0999999999999999E-2</v>
      </c>
      <c r="G43" s="652" t="s">
        <v>538</v>
      </c>
      <c r="H43" s="652">
        <v>0</v>
      </c>
      <c r="I43" s="652" t="s">
        <v>539</v>
      </c>
      <c r="J43" s="652" t="s">
        <v>539</v>
      </c>
      <c r="K43" s="652">
        <v>0</v>
      </c>
      <c r="L43" s="649">
        <v>14</v>
      </c>
      <c r="M43" s="649">
        <v>4</v>
      </c>
      <c r="N43" s="649"/>
      <c r="O43" s="649" t="s">
        <v>537</v>
      </c>
      <c r="P43" s="649">
        <v>0</v>
      </c>
      <c r="Q43" s="649">
        <v>0</v>
      </c>
      <c r="R43" s="649">
        <v>0</v>
      </c>
      <c r="S43" s="649">
        <v>2</v>
      </c>
    </row>
    <row r="44" spans="2:19" x14ac:dyDescent="0.3">
      <c r="B44" s="643">
        <v>38</v>
      </c>
      <c r="C44" s="653" t="s">
        <v>1884</v>
      </c>
      <c r="D44" s="652" t="s">
        <v>540</v>
      </c>
      <c r="E44" s="652"/>
      <c r="F44" s="652">
        <v>9.5000000000000001E-2</v>
      </c>
      <c r="G44" s="652" t="s">
        <v>541</v>
      </c>
      <c r="H44" s="652" t="s">
        <v>542</v>
      </c>
      <c r="I44" s="652" t="s">
        <v>543</v>
      </c>
      <c r="J44" s="652" t="s">
        <v>544</v>
      </c>
      <c r="K44" s="652" t="s">
        <v>545</v>
      </c>
      <c r="L44" s="649">
        <v>18012</v>
      </c>
      <c r="M44" s="649">
        <v>5807</v>
      </c>
      <c r="N44" s="649" t="s">
        <v>546</v>
      </c>
      <c r="O44" s="649" t="s">
        <v>547</v>
      </c>
      <c r="P44" s="649" t="s">
        <v>548</v>
      </c>
      <c r="Q44" s="649" t="s">
        <v>524</v>
      </c>
      <c r="R44" s="649" t="s">
        <v>510</v>
      </c>
      <c r="S44" s="649">
        <v>10</v>
      </c>
    </row>
    <row r="45" spans="2:19" x14ac:dyDescent="0.3">
      <c r="B45" s="643">
        <v>39</v>
      </c>
      <c r="C45" s="647" t="s">
        <v>1885</v>
      </c>
      <c r="D45" s="648" t="s">
        <v>549</v>
      </c>
      <c r="E45" s="648"/>
      <c r="F45" s="648"/>
      <c r="G45" s="648" t="s">
        <v>550</v>
      </c>
      <c r="H45" s="648" t="s">
        <v>551</v>
      </c>
      <c r="I45" s="648" t="s">
        <v>552</v>
      </c>
      <c r="J45" s="648" t="s">
        <v>553</v>
      </c>
      <c r="K45" s="648" t="s">
        <v>554</v>
      </c>
      <c r="L45" s="649">
        <v>16190</v>
      </c>
      <c r="M45" s="649">
        <v>4491</v>
      </c>
      <c r="N45" s="649" t="s">
        <v>555</v>
      </c>
      <c r="O45" s="649" t="s">
        <v>556</v>
      </c>
      <c r="P45" s="649" t="s">
        <v>557</v>
      </c>
      <c r="Q45" s="649" t="s">
        <v>558</v>
      </c>
      <c r="R45" s="649" t="s">
        <v>391</v>
      </c>
      <c r="S45" s="649">
        <v>8</v>
      </c>
    </row>
    <row r="46" spans="2:19" x14ac:dyDescent="0.3">
      <c r="B46" s="643">
        <v>40</v>
      </c>
      <c r="C46" s="647" t="s">
        <v>1886</v>
      </c>
      <c r="D46" s="648" t="s">
        <v>559</v>
      </c>
      <c r="E46" s="648"/>
      <c r="F46" s="648"/>
      <c r="G46" s="648" t="s">
        <v>560</v>
      </c>
      <c r="H46" s="648" t="s">
        <v>561</v>
      </c>
      <c r="I46" s="648" t="s">
        <v>562</v>
      </c>
      <c r="J46" s="648" t="s">
        <v>563</v>
      </c>
      <c r="K46" s="648" t="s">
        <v>564</v>
      </c>
      <c r="L46" s="649">
        <v>18534</v>
      </c>
      <c r="M46" s="649">
        <v>12028</v>
      </c>
      <c r="N46" s="649"/>
      <c r="O46" s="649" t="s">
        <v>565</v>
      </c>
      <c r="P46" s="649" t="s">
        <v>566</v>
      </c>
      <c r="Q46" s="649" t="s">
        <v>567</v>
      </c>
      <c r="R46" s="649" t="s">
        <v>416</v>
      </c>
      <c r="S46" s="649">
        <v>3</v>
      </c>
    </row>
    <row r="47" spans="2:19" x14ac:dyDescent="0.3">
      <c r="B47" s="643">
        <v>41</v>
      </c>
      <c r="C47" s="653" t="s">
        <v>1887</v>
      </c>
      <c r="D47" s="652" t="s">
        <v>568</v>
      </c>
      <c r="E47" s="652"/>
      <c r="F47" s="652"/>
      <c r="G47" s="652" t="s">
        <v>569</v>
      </c>
      <c r="H47" s="652" t="s">
        <v>570</v>
      </c>
      <c r="I47" s="652" t="s">
        <v>571</v>
      </c>
      <c r="J47" s="652" t="s">
        <v>572</v>
      </c>
      <c r="K47" s="652" t="s">
        <v>573</v>
      </c>
      <c r="L47" s="649">
        <v>9284</v>
      </c>
      <c r="M47" s="649">
        <v>5504</v>
      </c>
      <c r="N47" s="649"/>
      <c r="O47" s="649" t="s">
        <v>574</v>
      </c>
      <c r="P47" s="649" t="s">
        <v>575</v>
      </c>
      <c r="Q47" s="649">
        <v>0</v>
      </c>
      <c r="R47" s="649" t="s">
        <v>413</v>
      </c>
      <c r="S47" s="649">
        <v>3</v>
      </c>
    </row>
    <row r="48" spans="2:19" x14ac:dyDescent="0.3">
      <c r="B48" s="643">
        <v>42</v>
      </c>
      <c r="C48" s="653" t="s">
        <v>1888</v>
      </c>
      <c r="D48" s="652" t="s">
        <v>576</v>
      </c>
      <c r="E48" s="652"/>
      <c r="F48" s="652"/>
      <c r="G48" s="652" t="s">
        <v>577</v>
      </c>
      <c r="H48" s="652" t="s">
        <v>578</v>
      </c>
      <c r="I48" s="652" t="s">
        <v>460</v>
      </c>
      <c r="J48" s="652" t="s">
        <v>431</v>
      </c>
      <c r="K48" s="652" t="s">
        <v>515</v>
      </c>
      <c r="L48" s="649">
        <v>3221</v>
      </c>
      <c r="M48" s="649">
        <v>1959</v>
      </c>
      <c r="N48" s="649"/>
      <c r="O48" s="649" t="s">
        <v>579</v>
      </c>
      <c r="P48" s="649" t="s">
        <v>580</v>
      </c>
      <c r="Q48" s="649">
        <v>0</v>
      </c>
      <c r="R48" s="649" t="s">
        <v>426</v>
      </c>
      <c r="S48" s="649">
        <v>3</v>
      </c>
    </row>
    <row r="49" spans="1:19" x14ac:dyDescent="0.3">
      <c r="B49" s="643">
        <v>43</v>
      </c>
      <c r="C49" s="653" t="s">
        <v>1889</v>
      </c>
      <c r="D49" s="652" t="s">
        <v>581</v>
      </c>
      <c r="E49" s="652"/>
      <c r="F49" s="652"/>
      <c r="G49" s="652" t="s">
        <v>582</v>
      </c>
      <c r="H49" s="652" t="s">
        <v>583</v>
      </c>
      <c r="I49" s="652" t="s">
        <v>584</v>
      </c>
      <c r="J49" s="652" t="s">
        <v>585</v>
      </c>
      <c r="K49" s="652" t="s">
        <v>586</v>
      </c>
      <c r="L49" s="649">
        <v>6030</v>
      </c>
      <c r="M49" s="649">
        <v>4564</v>
      </c>
      <c r="N49" s="649"/>
      <c r="O49" s="649" t="s">
        <v>587</v>
      </c>
      <c r="P49" s="649" t="s">
        <v>588</v>
      </c>
      <c r="Q49" s="649" t="s">
        <v>567</v>
      </c>
      <c r="R49" s="649" t="s">
        <v>420</v>
      </c>
      <c r="S49" s="649">
        <v>3</v>
      </c>
    </row>
    <row r="50" spans="1:19" x14ac:dyDescent="0.3">
      <c r="B50" s="643">
        <v>44</v>
      </c>
      <c r="C50" s="647" t="s">
        <v>1890</v>
      </c>
      <c r="D50" s="648" t="s">
        <v>589</v>
      </c>
      <c r="E50" s="648">
        <v>20.376999999999999</v>
      </c>
      <c r="F50" s="648"/>
      <c r="G50" s="648" t="s">
        <v>590</v>
      </c>
      <c r="H50" s="648" t="s">
        <v>591</v>
      </c>
      <c r="I50" s="648" t="s">
        <v>592</v>
      </c>
      <c r="J50" s="648" t="s">
        <v>593</v>
      </c>
      <c r="K50" s="648" t="s">
        <v>594</v>
      </c>
      <c r="L50" s="649">
        <v>68396</v>
      </c>
      <c r="M50" s="649">
        <v>37835</v>
      </c>
      <c r="N50" s="649" t="s">
        <v>595</v>
      </c>
      <c r="O50" s="649" t="s">
        <v>596</v>
      </c>
      <c r="P50" s="649" t="s">
        <v>597</v>
      </c>
      <c r="Q50" s="649" t="s">
        <v>598</v>
      </c>
      <c r="R50" s="649" t="s">
        <v>599</v>
      </c>
      <c r="S50" s="649">
        <v>2</v>
      </c>
    </row>
    <row r="51" spans="1:19" x14ac:dyDescent="0.3">
      <c r="B51" s="643">
        <v>45</v>
      </c>
      <c r="C51" s="647" t="s">
        <v>1891</v>
      </c>
      <c r="D51" s="648" t="s">
        <v>600</v>
      </c>
      <c r="E51" s="648">
        <v>0</v>
      </c>
      <c r="F51" s="648"/>
      <c r="G51" s="648" t="s">
        <v>601</v>
      </c>
      <c r="H51" s="648" t="s">
        <v>602</v>
      </c>
      <c r="I51" s="648" t="s">
        <v>603</v>
      </c>
      <c r="J51" s="648" t="s">
        <v>604</v>
      </c>
      <c r="K51" s="648" t="s">
        <v>605</v>
      </c>
      <c r="L51" s="649">
        <v>59543</v>
      </c>
      <c r="M51" s="649">
        <v>6693</v>
      </c>
      <c r="N51" s="649"/>
      <c r="O51" s="649" t="s">
        <v>606</v>
      </c>
      <c r="P51" s="649" t="s">
        <v>607</v>
      </c>
      <c r="Q51" s="649">
        <v>0</v>
      </c>
      <c r="R51" s="649" t="s">
        <v>608</v>
      </c>
      <c r="S51" s="649">
        <v>3</v>
      </c>
    </row>
    <row r="52" spans="1:19" x14ac:dyDescent="0.3">
      <c r="B52" s="643">
        <v>46</v>
      </c>
      <c r="C52" s="653" t="s">
        <v>1892</v>
      </c>
      <c r="D52" s="652" t="s">
        <v>609</v>
      </c>
      <c r="E52" s="652">
        <v>0</v>
      </c>
      <c r="F52" s="652"/>
      <c r="G52" s="652" t="s">
        <v>610</v>
      </c>
      <c r="H52" s="652" t="s">
        <v>611</v>
      </c>
      <c r="I52" s="652" t="s">
        <v>612</v>
      </c>
      <c r="J52" s="652" t="s">
        <v>613</v>
      </c>
      <c r="K52" s="652" t="s">
        <v>614</v>
      </c>
      <c r="L52" s="649">
        <v>53463</v>
      </c>
      <c r="M52" s="649">
        <v>6196</v>
      </c>
      <c r="N52" s="649" t="s">
        <v>615</v>
      </c>
      <c r="O52" s="649" t="s">
        <v>616</v>
      </c>
      <c r="P52" s="649" t="s">
        <v>617</v>
      </c>
      <c r="Q52" s="649">
        <v>0</v>
      </c>
      <c r="R52" s="649" t="s">
        <v>420</v>
      </c>
      <c r="S52" s="649">
        <v>3</v>
      </c>
    </row>
    <row r="53" spans="1:19" x14ac:dyDescent="0.3">
      <c r="B53" s="643">
        <v>47</v>
      </c>
      <c r="C53" s="653" t="s">
        <v>1893</v>
      </c>
      <c r="D53" s="652" t="s">
        <v>618</v>
      </c>
      <c r="E53" s="652"/>
      <c r="F53" s="652"/>
      <c r="G53" s="652" t="s">
        <v>619</v>
      </c>
      <c r="H53" s="652">
        <v>0</v>
      </c>
      <c r="I53" s="652">
        <v>0</v>
      </c>
      <c r="J53" s="652">
        <v>0</v>
      </c>
      <c r="K53" s="652">
        <v>0</v>
      </c>
      <c r="L53" s="649">
        <v>1475</v>
      </c>
      <c r="M53" s="649">
        <v>154</v>
      </c>
      <c r="N53" s="649"/>
      <c r="O53" s="649" t="s">
        <v>620</v>
      </c>
      <c r="P53" s="649" t="s">
        <v>621</v>
      </c>
      <c r="Q53" s="649">
        <v>0</v>
      </c>
      <c r="R53" s="649" t="s">
        <v>426</v>
      </c>
      <c r="S53" s="649">
        <v>6</v>
      </c>
    </row>
    <row r="54" spans="1:19" x14ac:dyDescent="0.3">
      <c r="B54" s="643">
        <v>48</v>
      </c>
      <c r="C54" s="653" t="s">
        <v>1894</v>
      </c>
      <c r="D54" s="652">
        <v>0</v>
      </c>
      <c r="E54" s="652"/>
      <c r="F54" s="652"/>
      <c r="G54" s="652">
        <v>0</v>
      </c>
      <c r="H54" s="652">
        <v>0</v>
      </c>
      <c r="I54" s="652">
        <v>0</v>
      </c>
      <c r="J54" s="652">
        <v>0</v>
      </c>
      <c r="K54" s="652">
        <v>0</v>
      </c>
      <c r="L54" s="649"/>
      <c r="M54" s="649"/>
      <c r="N54" s="649"/>
      <c r="O54" s="649">
        <v>0</v>
      </c>
      <c r="P54" s="649">
        <v>0</v>
      </c>
      <c r="Q54" s="649">
        <v>0</v>
      </c>
      <c r="R54" s="649">
        <v>0</v>
      </c>
      <c r="S54" s="649">
        <v>0</v>
      </c>
    </row>
    <row r="55" spans="1:19" x14ac:dyDescent="0.3">
      <c r="B55" s="643">
        <v>49</v>
      </c>
      <c r="C55" s="653" t="s">
        <v>1895</v>
      </c>
      <c r="D55" s="652" t="s">
        <v>622</v>
      </c>
      <c r="E55" s="652"/>
      <c r="F55" s="652"/>
      <c r="G55" s="652" t="s">
        <v>623</v>
      </c>
      <c r="H55" s="652" t="s">
        <v>624</v>
      </c>
      <c r="I55" s="652" t="s">
        <v>625</v>
      </c>
      <c r="J55" s="652" t="s">
        <v>626</v>
      </c>
      <c r="K55" s="652" t="s">
        <v>497</v>
      </c>
      <c r="L55" s="649">
        <v>4605</v>
      </c>
      <c r="M55" s="649">
        <v>342</v>
      </c>
      <c r="N55" s="649"/>
      <c r="O55" s="649" t="s">
        <v>627</v>
      </c>
      <c r="P55" s="649" t="s">
        <v>628</v>
      </c>
      <c r="Q55" s="649">
        <v>0</v>
      </c>
      <c r="R55" s="649" t="s">
        <v>426</v>
      </c>
      <c r="S55" s="649">
        <v>2</v>
      </c>
    </row>
    <row r="56" spans="1:19" x14ac:dyDescent="0.3">
      <c r="B56" s="643">
        <v>50</v>
      </c>
      <c r="C56" s="653" t="s">
        <v>1896</v>
      </c>
      <c r="D56" s="652" t="s">
        <v>420</v>
      </c>
      <c r="E56" s="652"/>
      <c r="F56" s="652"/>
      <c r="G56" s="652">
        <v>0</v>
      </c>
      <c r="H56" s="652">
        <v>0</v>
      </c>
      <c r="I56" s="652">
        <v>0</v>
      </c>
      <c r="J56" s="652">
        <v>0</v>
      </c>
      <c r="K56" s="652">
        <v>0</v>
      </c>
      <c r="L56" s="649"/>
      <c r="M56" s="649"/>
      <c r="N56" s="649"/>
      <c r="O56" s="649">
        <v>0</v>
      </c>
      <c r="P56" s="649">
        <v>0</v>
      </c>
      <c r="Q56" s="649">
        <v>0</v>
      </c>
      <c r="R56" s="649" t="s">
        <v>420</v>
      </c>
      <c r="S56" s="649">
        <v>20</v>
      </c>
    </row>
    <row r="57" spans="1:19" s="636" customFormat="1" x14ac:dyDescent="0.3">
      <c r="B57" s="643">
        <v>51</v>
      </c>
      <c r="C57" s="654" t="s">
        <v>1897</v>
      </c>
      <c r="D57" s="648" t="s">
        <v>629</v>
      </c>
      <c r="E57" s="648"/>
      <c r="F57" s="648"/>
      <c r="G57" s="648" t="s">
        <v>630</v>
      </c>
      <c r="H57" s="648" t="s">
        <v>631</v>
      </c>
      <c r="I57" s="648" t="s">
        <v>632</v>
      </c>
      <c r="J57" s="648" t="s">
        <v>633</v>
      </c>
      <c r="K57" s="648" t="s">
        <v>544</v>
      </c>
      <c r="L57" s="649">
        <v>5087</v>
      </c>
      <c r="M57" s="649">
        <v>2797</v>
      </c>
      <c r="N57" s="649" t="s">
        <v>634</v>
      </c>
      <c r="O57" s="680" t="s">
        <v>635</v>
      </c>
      <c r="P57" s="680" t="s">
        <v>636</v>
      </c>
      <c r="Q57" s="649">
        <v>0</v>
      </c>
      <c r="R57" s="649" t="s">
        <v>420</v>
      </c>
      <c r="S57" s="649">
        <v>3</v>
      </c>
    </row>
    <row r="58" spans="1:19" x14ac:dyDescent="0.3">
      <c r="A58" s="53"/>
      <c r="B58" s="643">
        <v>52</v>
      </c>
      <c r="C58" s="647" t="s">
        <v>1898</v>
      </c>
      <c r="D58" s="648" t="s">
        <v>637</v>
      </c>
      <c r="E58" s="648"/>
      <c r="F58" s="648"/>
      <c r="G58" s="648" t="s">
        <v>638</v>
      </c>
      <c r="H58" s="648" t="s">
        <v>639</v>
      </c>
      <c r="I58" s="648" t="s">
        <v>640</v>
      </c>
      <c r="J58" s="648" t="s">
        <v>641</v>
      </c>
      <c r="K58" s="648" t="s">
        <v>642</v>
      </c>
      <c r="L58" s="649">
        <v>16353</v>
      </c>
      <c r="M58" s="649">
        <v>5828</v>
      </c>
      <c r="N58" s="649" t="s">
        <v>643</v>
      </c>
      <c r="O58" s="649" t="s">
        <v>644</v>
      </c>
      <c r="P58" s="649" t="s">
        <v>645</v>
      </c>
      <c r="Q58" s="649" t="s">
        <v>646</v>
      </c>
      <c r="R58" s="649" t="s">
        <v>647</v>
      </c>
      <c r="S58" s="649">
        <v>4</v>
      </c>
    </row>
    <row r="59" spans="1:19" s="636" customFormat="1" x14ac:dyDescent="0.3">
      <c r="A59" s="53"/>
      <c r="B59" s="643">
        <v>53</v>
      </c>
      <c r="C59" s="655" t="s">
        <v>1899</v>
      </c>
      <c r="D59" s="582" t="s">
        <v>648</v>
      </c>
      <c r="E59" s="582"/>
      <c r="F59" s="582"/>
      <c r="G59" s="582" t="s">
        <v>649</v>
      </c>
      <c r="H59" s="582" t="s">
        <v>650</v>
      </c>
      <c r="I59" s="582" t="s">
        <v>651</v>
      </c>
      <c r="J59" s="582" t="s">
        <v>652</v>
      </c>
      <c r="K59" s="582" t="s">
        <v>653</v>
      </c>
      <c r="L59" s="681"/>
      <c r="M59" s="681"/>
      <c r="N59" s="682"/>
      <c r="O59" s="646" t="s">
        <v>654</v>
      </c>
      <c r="P59" s="646" t="s">
        <v>655</v>
      </c>
      <c r="Q59" s="646" t="s">
        <v>656</v>
      </c>
      <c r="R59" s="646" t="s">
        <v>657</v>
      </c>
      <c r="S59" s="646">
        <v>5</v>
      </c>
    </row>
    <row r="60" spans="1:19" s="636" customFormat="1" x14ac:dyDescent="0.3">
      <c r="B60" s="643">
        <v>54</v>
      </c>
      <c r="C60" s="654" t="s">
        <v>1900</v>
      </c>
      <c r="D60" s="648" t="s">
        <v>658</v>
      </c>
      <c r="E60" s="648"/>
      <c r="F60" s="648"/>
      <c r="G60" s="648">
        <v>0</v>
      </c>
      <c r="H60" s="648" t="s">
        <v>426</v>
      </c>
      <c r="I60" s="648" t="s">
        <v>659</v>
      </c>
      <c r="J60" s="648">
        <v>0</v>
      </c>
      <c r="K60" s="648" t="s">
        <v>660</v>
      </c>
      <c r="L60" s="683"/>
      <c r="M60" s="683"/>
      <c r="N60" s="683"/>
      <c r="O60" s="649" t="s">
        <v>661</v>
      </c>
      <c r="P60" s="649" t="s">
        <v>662</v>
      </c>
      <c r="Q60" s="649">
        <v>0</v>
      </c>
      <c r="R60" s="649" t="s">
        <v>469</v>
      </c>
      <c r="S60" s="649">
        <v>6</v>
      </c>
    </row>
    <row r="61" spans="1:19" s="636" customFormat="1" x14ac:dyDescent="0.3">
      <c r="B61" s="643">
        <v>55</v>
      </c>
      <c r="C61" s="656" t="s">
        <v>1901</v>
      </c>
      <c r="D61" s="648" t="s">
        <v>663</v>
      </c>
      <c r="E61" s="648"/>
      <c r="F61" s="648"/>
      <c r="G61" s="648" t="s">
        <v>649</v>
      </c>
      <c r="H61" s="648" t="s">
        <v>664</v>
      </c>
      <c r="I61" s="648" t="s">
        <v>665</v>
      </c>
      <c r="J61" s="648" t="s">
        <v>652</v>
      </c>
      <c r="K61" s="648" t="s">
        <v>666</v>
      </c>
      <c r="L61" s="684"/>
      <c r="M61" s="684"/>
      <c r="N61" s="684"/>
      <c r="O61" s="649" t="s">
        <v>667</v>
      </c>
      <c r="P61" s="649" t="s">
        <v>668</v>
      </c>
      <c r="Q61" s="649" t="s">
        <v>656</v>
      </c>
      <c r="R61" s="649" t="s">
        <v>669</v>
      </c>
      <c r="S61" s="649">
        <v>4</v>
      </c>
    </row>
    <row r="62" spans="1:19" x14ac:dyDescent="0.3">
      <c r="B62" s="643">
        <v>56</v>
      </c>
      <c r="C62" s="657" t="s">
        <v>1513</v>
      </c>
      <c r="D62" s="342" t="s">
        <v>670</v>
      </c>
      <c r="E62" s="342">
        <v>22.965</v>
      </c>
      <c r="F62" s="342">
        <v>2.3119999999999998</v>
      </c>
      <c r="G62" s="342" t="s">
        <v>671</v>
      </c>
      <c r="H62" s="342" t="s">
        <v>672</v>
      </c>
      <c r="I62" s="342" t="s">
        <v>673</v>
      </c>
      <c r="J62" s="342" t="s">
        <v>674</v>
      </c>
      <c r="K62" s="342" t="s">
        <v>675</v>
      </c>
      <c r="L62" s="649">
        <v>368126</v>
      </c>
      <c r="M62" s="649">
        <v>196005</v>
      </c>
      <c r="N62" s="649" t="s">
        <v>676</v>
      </c>
      <c r="O62" s="649" t="s">
        <v>677</v>
      </c>
      <c r="P62" s="649" t="s">
        <v>678</v>
      </c>
      <c r="Q62" s="649" t="s">
        <v>679</v>
      </c>
      <c r="R62" s="649" t="s">
        <v>680</v>
      </c>
      <c r="S62" s="649">
        <v>4</v>
      </c>
    </row>
    <row r="63" spans="1:19" x14ac:dyDescent="0.3">
      <c r="C63" s="637" t="s">
        <v>1902</v>
      </c>
      <c r="D63" s="638"/>
      <c r="E63" s="638"/>
      <c r="F63" s="638"/>
      <c r="G63" s="638"/>
      <c r="H63" s="638"/>
      <c r="I63" s="638"/>
      <c r="J63" s="638"/>
      <c r="K63" s="638"/>
    </row>
    <row r="64" spans="1:19" x14ac:dyDescent="0.3">
      <c r="C64" s="635"/>
      <c r="D64" s="635"/>
      <c r="E64" s="635"/>
      <c r="F64" s="635"/>
      <c r="G64" s="635"/>
      <c r="H64" s="635"/>
      <c r="I64" s="635"/>
      <c r="J64" s="635"/>
      <c r="K64" s="635"/>
    </row>
    <row r="65" spans="3:3" x14ac:dyDescent="0.3">
      <c r="C65" s="632" t="s">
        <v>1918</v>
      </c>
    </row>
  </sheetData>
  <mergeCells count="9">
    <mergeCell ref="Q5:Q6"/>
    <mergeCell ref="R5:R6"/>
    <mergeCell ref="S5:S6"/>
    <mergeCell ref="D5:H5"/>
    <mergeCell ref="I5:K5"/>
    <mergeCell ref="L5:M5"/>
    <mergeCell ref="N5:N6"/>
    <mergeCell ref="O5:O6"/>
    <mergeCell ref="P5:P6"/>
  </mergeCells>
  <hyperlinks>
    <hyperlink ref="B2" location="Summary!B71" display="Template 1: Banking book- Indicators of potential climate Change transition risk: Credit quality of exposures by sector, emissions and residual maturity" xr:uid="{CC76F07A-C48A-4F95-AFC4-080269E93289}"/>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F329D-D347-403E-A5E8-385DBD2E3B27}">
  <sheetPr>
    <tabColor rgb="FF575783"/>
  </sheetPr>
  <dimension ref="B1:X18"/>
  <sheetViews>
    <sheetView workbookViewId="0">
      <selection activeCell="D29" sqref="D29"/>
    </sheetView>
  </sheetViews>
  <sheetFormatPr defaultColWidth="8.6640625" defaultRowHeight="14.4" x14ac:dyDescent="0.3"/>
  <cols>
    <col min="1" max="1" width="3.88671875" style="22" customWidth="1"/>
    <col min="2" max="2" width="7.109375" style="22" customWidth="1"/>
    <col min="3" max="3" width="84.44140625" style="22" bestFit="1" customWidth="1"/>
    <col min="4" max="5" width="8.6640625" style="22"/>
    <col min="6" max="6" width="9.5546875" style="22" customWidth="1"/>
    <col min="7" max="8" width="8.6640625" style="22"/>
    <col min="9" max="9" width="10.44140625" style="22" customWidth="1"/>
    <col min="10" max="18" width="8.6640625" style="22"/>
    <col min="19" max="19" width="35.88671875" style="22" customWidth="1"/>
    <col min="20" max="16384" width="8.6640625" style="22"/>
  </cols>
  <sheetData>
    <row r="1" spans="2:24" s="632" customFormat="1" ht="13.8" x14ac:dyDescent="0.3">
      <c r="D1" s="635"/>
      <c r="E1" s="635"/>
    </row>
    <row r="2" spans="2:24" s="632" customFormat="1" ht="21" x14ac:dyDescent="0.4">
      <c r="B2" s="117" t="s">
        <v>1919</v>
      </c>
      <c r="C2" s="634"/>
      <c r="D2" s="635"/>
      <c r="E2" s="635"/>
      <c r="F2" s="635"/>
      <c r="G2" s="635"/>
      <c r="H2" s="635"/>
      <c r="I2" s="635"/>
      <c r="J2" s="635"/>
      <c r="K2" s="635"/>
      <c r="L2" s="635"/>
      <c r="M2" s="635"/>
      <c r="N2" s="635"/>
      <c r="O2" s="635"/>
      <c r="P2" s="635"/>
      <c r="Q2" s="635"/>
      <c r="R2" s="635"/>
      <c r="S2" s="635"/>
      <c r="T2" s="635"/>
      <c r="U2" s="635"/>
      <c r="V2" s="635"/>
      <c r="W2" s="635"/>
    </row>
    <row r="3" spans="2:24" s="632" customFormat="1" x14ac:dyDescent="0.3">
      <c r="B3" s="658"/>
      <c r="C3" s="634"/>
      <c r="D3" s="635"/>
      <c r="E3" s="635"/>
      <c r="F3" s="635"/>
      <c r="G3" s="635"/>
      <c r="H3" s="635"/>
      <c r="I3" s="635"/>
      <c r="J3" s="635"/>
      <c r="K3" s="635"/>
      <c r="L3" s="635"/>
      <c r="M3" s="635"/>
      <c r="N3" s="635"/>
      <c r="O3" s="635"/>
      <c r="P3" s="635"/>
      <c r="Q3" s="635"/>
      <c r="R3" s="635"/>
      <c r="S3" s="635"/>
      <c r="T3" s="635"/>
      <c r="U3" s="635"/>
      <c r="V3" s="635"/>
      <c r="W3" s="635"/>
    </row>
    <row r="4" spans="2:24" s="632" customFormat="1" x14ac:dyDescent="0.3">
      <c r="C4" s="626"/>
      <c r="D4" s="634"/>
      <c r="E4" s="635"/>
      <c r="F4" s="635"/>
      <c r="G4" s="635"/>
      <c r="H4" s="635"/>
      <c r="I4" s="635"/>
      <c r="J4" s="635"/>
      <c r="K4" s="635"/>
      <c r="L4" s="635"/>
      <c r="M4" s="635"/>
      <c r="N4" s="635"/>
      <c r="O4" s="635"/>
      <c r="P4" s="635"/>
      <c r="Q4" s="635"/>
      <c r="R4" s="635"/>
      <c r="S4" s="635"/>
      <c r="T4" s="635"/>
      <c r="U4" s="635"/>
      <c r="V4" s="635"/>
      <c r="W4" s="635"/>
      <c r="X4" s="635"/>
    </row>
    <row r="5" spans="2:24" s="632" customFormat="1" ht="13.8" x14ac:dyDescent="0.3">
      <c r="B5" s="58"/>
      <c r="C5" s="58"/>
      <c r="D5" s="640" t="s">
        <v>23</v>
      </c>
      <c r="E5" s="640" t="s">
        <v>25</v>
      </c>
      <c r="F5" s="640" t="s">
        <v>26</v>
      </c>
      <c r="G5" s="640" t="s">
        <v>27</v>
      </c>
      <c r="H5" s="640" t="s">
        <v>28</v>
      </c>
      <c r="I5" s="640" t="s">
        <v>29</v>
      </c>
      <c r="J5" s="640" t="s">
        <v>227</v>
      </c>
      <c r="K5" s="640" t="s">
        <v>228</v>
      </c>
      <c r="L5" s="640" t="s">
        <v>251</v>
      </c>
      <c r="M5" s="640" t="s">
        <v>252</v>
      </c>
      <c r="N5" s="640" t="s">
        <v>253</v>
      </c>
      <c r="O5" s="640" t="s">
        <v>254</v>
      </c>
      <c r="P5" s="640" t="s">
        <v>264</v>
      </c>
      <c r="Q5" s="640" t="s">
        <v>265</v>
      </c>
      <c r="R5" s="640" t="s">
        <v>266</v>
      </c>
      <c r="S5" s="640" t="s">
        <v>291</v>
      </c>
    </row>
    <row r="6" spans="2:24" s="632" customFormat="1" ht="13.8" x14ac:dyDescent="0.3">
      <c r="B6" s="58"/>
      <c r="C6" s="104"/>
      <c r="D6" s="781" t="s">
        <v>1927</v>
      </c>
      <c r="E6" s="781"/>
      <c r="F6" s="781"/>
      <c r="G6" s="781"/>
      <c r="H6" s="781"/>
      <c r="I6" s="781"/>
      <c r="J6" s="781"/>
      <c r="K6" s="781"/>
      <c r="L6" s="781"/>
      <c r="M6" s="781"/>
      <c r="N6" s="781"/>
      <c r="O6" s="781"/>
      <c r="P6" s="781"/>
      <c r="Q6" s="781"/>
      <c r="R6" s="781"/>
      <c r="S6" s="781"/>
      <c r="T6" s="659"/>
    </row>
    <row r="7" spans="2:24" s="632" customFormat="1" ht="13.8" x14ac:dyDescent="0.3">
      <c r="B7" s="58"/>
      <c r="C7" s="104" t="s">
        <v>1920</v>
      </c>
      <c r="D7" s="660"/>
      <c r="E7" s="781" t="s">
        <v>1928</v>
      </c>
      <c r="F7" s="781"/>
      <c r="G7" s="781"/>
      <c r="H7" s="781"/>
      <c r="I7" s="781"/>
      <c r="J7" s="781"/>
      <c r="K7" s="781" t="s">
        <v>1933</v>
      </c>
      <c r="L7" s="781"/>
      <c r="M7" s="781"/>
      <c r="N7" s="781"/>
      <c r="O7" s="781"/>
      <c r="P7" s="781"/>
      <c r="Q7" s="781"/>
      <c r="R7" s="782" t="s">
        <v>1934</v>
      </c>
      <c r="S7" s="782"/>
      <c r="T7" s="659"/>
    </row>
    <row r="8" spans="2:24" s="632" customFormat="1" ht="27.6" x14ac:dyDescent="0.3">
      <c r="B8" s="58"/>
      <c r="C8" s="104"/>
      <c r="D8" s="660"/>
      <c r="E8" s="660" t="s">
        <v>355</v>
      </c>
      <c r="F8" s="660" t="s">
        <v>1929</v>
      </c>
      <c r="G8" s="660" t="s">
        <v>1930</v>
      </c>
      <c r="H8" s="660" t="s">
        <v>1931</v>
      </c>
      <c r="I8" s="660" t="s">
        <v>1932</v>
      </c>
      <c r="J8" s="660" t="s">
        <v>356</v>
      </c>
      <c r="K8" s="660" t="s">
        <v>357</v>
      </c>
      <c r="L8" s="660" t="s">
        <v>358</v>
      </c>
      <c r="M8" s="660" t="s">
        <v>359</v>
      </c>
      <c r="N8" s="660" t="s">
        <v>360</v>
      </c>
      <c r="O8" s="660" t="s">
        <v>361</v>
      </c>
      <c r="P8" s="660" t="s">
        <v>362</v>
      </c>
      <c r="Q8" s="660" t="s">
        <v>363</v>
      </c>
      <c r="R8" s="661"/>
      <c r="S8" s="662" t="s">
        <v>1935</v>
      </c>
      <c r="T8" s="659"/>
    </row>
    <row r="9" spans="2:24" s="632" customFormat="1" ht="13.8" x14ac:dyDescent="0.3">
      <c r="B9" s="643">
        <v>1</v>
      </c>
      <c r="C9" s="196" t="s">
        <v>1921</v>
      </c>
      <c r="D9" s="663">
        <v>1525.827</v>
      </c>
      <c r="E9" s="663">
        <v>620.20299999999997</v>
      </c>
      <c r="F9" s="663">
        <v>69.747</v>
      </c>
      <c r="G9" s="663">
        <v>33.195</v>
      </c>
      <c r="H9" s="663">
        <v>17.420000000000002</v>
      </c>
      <c r="I9" s="663">
        <v>2.4660000000000002</v>
      </c>
      <c r="J9" s="663">
        <v>5.3079999999999998</v>
      </c>
      <c r="K9" s="663">
        <v>239.995</v>
      </c>
      <c r="L9" s="663">
        <v>261.62400000000002</v>
      </c>
      <c r="M9" s="663">
        <v>58.137</v>
      </c>
      <c r="N9" s="663">
        <v>83.665000000000006</v>
      </c>
      <c r="O9" s="663">
        <v>26.698</v>
      </c>
      <c r="P9" s="663">
        <v>51.948999999999998</v>
      </c>
      <c r="Q9" s="663">
        <v>26.271000000000001</v>
      </c>
      <c r="R9" s="663">
        <v>777.48800000000006</v>
      </c>
      <c r="S9" s="663"/>
      <c r="T9" s="659"/>
    </row>
    <row r="10" spans="2:24" s="632" customFormat="1" ht="13.8" x14ac:dyDescent="0.3">
      <c r="B10" s="643">
        <v>2</v>
      </c>
      <c r="C10" s="664" t="s">
        <v>1922</v>
      </c>
      <c r="D10" s="663">
        <v>1268.837</v>
      </c>
      <c r="E10" s="663">
        <v>515.69600000000003</v>
      </c>
      <c r="F10" s="663">
        <v>50.16</v>
      </c>
      <c r="G10" s="663">
        <v>29.234000000000002</v>
      </c>
      <c r="H10" s="663">
        <v>13.519</v>
      </c>
      <c r="I10" s="663">
        <v>1.86</v>
      </c>
      <c r="J10" s="663">
        <v>5.0439999999999996</v>
      </c>
      <c r="K10" s="663">
        <v>217.571</v>
      </c>
      <c r="L10" s="663">
        <v>194.636</v>
      </c>
      <c r="M10" s="663">
        <v>53.05</v>
      </c>
      <c r="N10" s="663">
        <v>67.311999999999998</v>
      </c>
      <c r="O10" s="663">
        <v>20.88</v>
      </c>
      <c r="P10" s="663">
        <v>42.985999999999997</v>
      </c>
      <c r="Q10" s="663">
        <v>19.077999999999999</v>
      </c>
      <c r="R10" s="663">
        <v>653.32399999999996</v>
      </c>
      <c r="S10" s="663"/>
      <c r="T10" s="659"/>
    </row>
    <row r="11" spans="2:24" s="632" customFormat="1" ht="13.8" x14ac:dyDescent="0.3">
      <c r="B11" s="643">
        <v>3</v>
      </c>
      <c r="C11" s="664" t="s">
        <v>1923</v>
      </c>
      <c r="D11" s="663">
        <v>256.99</v>
      </c>
      <c r="E11" s="663">
        <v>104.50700000000001</v>
      </c>
      <c r="F11" s="663">
        <v>19.587</v>
      </c>
      <c r="G11" s="663">
        <v>3.9609999999999999</v>
      </c>
      <c r="H11" s="663">
        <v>3.9009999999999998</v>
      </c>
      <c r="I11" s="663">
        <v>0.60599999999999998</v>
      </c>
      <c r="J11" s="663">
        <v>0.26400000000000001</v>
      </c>
      <c r="K11" s="663">
        <v>22.423999999999999</v>
      </c>
      <c r="L11" s="663">
        <v>66.988</v>
      </c>
      <c r="M11" s="663">
        <v>5.0869999999999997</v>
      </c>
      <c r="N11" s="663">
        <v>16.353000000000002</v>
      </c>
      <c r="O11" s="663">
        <v>5.8179999999999996</v>
      </c>
      <c r="P11" s="663">
        <v>8.9629999999999992</v>
      </c>
      <c r="Q11" s="663">
        <v>7.1929999999999996</v>
      </c>
      <c r="R11" s="663">
        <v>124.164</v>
      </c>
      <c r="S11" s="663"/>
      <c r="T11" s="659"/>
    </row>
    <row r="12" spans="2:24" s="632" customFormat="1" ht="13.8" x14ac:dyDescent="0.3">
      <c r="B12" s="643">
        <v>4</v>
      </c>
      <c r="C12" s="685" t="s">
        <v>1924</v>
      </c>
      <c r="D12" s="663">
        <v>0</v>
      </c>
      <c r="E12" s="663">
        <v>0</v>
      </c>
      <c r="F12" s="663">
        <v>0</v>
      </c>
      <c r="G12" s="663">
        <v>0</v>
      </c>
      <c r="H12" s="663">
        <v>0</v>
      </c>
      <c r="I12" s="663">
        <v>0</v>
      </c>
      <c r="J12" s="663">
        <v>0</v>
      </c>
      <c r="K12" s="663">
        <v>0</v>
      </c>
      <c r="L12" s="663">
        <v>0</v>
      </c>
      <c r="M12" s="663">
        <v>0</v>
      </c>
      <c r="N12" s="663">
        <v>0</v>
      </c>
      <c r="O12" s="663">
        <v>0</v>
      </c>
      <c r="P12" s="663">
        <v>0</v>
      </c>
      <c r="Q12" s="663">
        <v>0</v>
      </c>
      <c r="R12" s="663">
        <v>0</v>
      </c>
      <c r="S12" s="663"/>
      <c r="T12" s="659"/>
    </row>
    <row r="13" spans="2:24" s="632" customFormat="1" ht="13.8" x14ac:dyDescent="0.3">
      <c r="B13" s="643">
        <v>5</v>
      </c>
      <c r="C13" s="685" t="s">
        <v>1925</v>
      </c>
      <c r="D13" s="663">
        <v>0</v>
      </c>
      <c r="E13" s="663">
        <v>0</v>
      </c>
      <c r="F13" s="663">
        <v>0</v>
      </c>
      <c r="G13" s="663">
        <v>0</v>
      </c>
      <c r="H13" s="663">
        <v>0</v>
      </c>
      <c r="I13" s="663">
        <v>0</v>
      </c>
      <c r="J13" s="663">
        <v>0</v>
      </c>
      <c r="K13" s="665"/>
      <c r="L13" s="665"/>
      <c r="M13" s="665"/>
      <c r="N13" s="665"/>
      <c r="O13" s="665"/>
      <c r="P13" s="665"/>
      <c r="Q13" s="665"/>
      <c r="R13" s="663">
        <v>0</v>
      </c>
      <c r="S13" s="663"/>
      <c r="T13" s="659"/>
    </row>
    <row r="14" spans="2:24" s="632" customFormat="1" ht="13.8" x14ac:dyDescent="0.3">
      <c r="B14" s="643">
        <v>6</v>
      </c>
      <c r="C14" s="196" t="s">
        <v>1926</v>
      </c>
      <c r="D14" s="663">
        <v>0</v>
      </c>
      <c r="E14" s="663">
        <v>0</v>
      </c>
      <c r="F14" s="663">
        <v>0</v>
      </c>
      <c r="G14" s="663">
        <v>0</v>
      </c>
      <c r="H14" s="663">
        <v>0</v>
      </c>
      <c r="I14" s="663">
        <v>0</v>
      </c>
      <c r="J14" s="663">
        <v>0</v>
      </c>
      <c r="K14" s="663">
        <v>0</v>
      </c>
      <c r="L14" s="663">
        <v>0</v>
      </c>
      <c r="M14" s="663">
        <v>0</v>
      </c>
      <c r="N14" s="663">
        <v>0</v>
      </c>
      <c r="O14" s="663">
        <v>0</v>
      </c>
      <c r="P14" s="663">
        <v>0</v>
      </c>
      <c r="Q14" s="663">
        <v>0</v>
      </c>
      <c r="R14" s="663">
        <v>0</v>
      </c>
      <c r="S14" s="663"/>
    </row>
    <row r="15" spans="2:24" x14ac:dyDescent="0.3">
      <c r="B15" s="643">
        <v>7</v>
      </c>
      <c r="C15" s="664" t="s">
        <v>1922</v>
      </c>
      <c r="D15" s="663">
        <v>0</v>
      </c>
      <c r="E15" s="663">
        <v>0</v>
      </c>
      <c r="F15" s="663">
        <v>0</v>
      </c>
      <c r="G15" s="663">
        <v>0</v>
      </c>
      <c r="H15" s="663">
        <v>0</v>
      </c>
      <c r="I15" s="663">
        <v>0</v>
      </c>
      <c r="J15" s="663">
        <v>0</v>
      </c>
      <c r="K15" s="663">
        <v>0</v>
      </c>
      <c r="L15" s="663">
        <v>0</v>
      </c>
      <c r="M15" s="663">
        <v>0</v>
      </c>
      <c r="N15" s="663">
        <v>0</v>
      </c>
      <c r="O15" s="663">
        <v>0</v>
      </c>
      <c r="P15" s="663">
        <v>0</v>
      </c>
      <c r="Q15" s="663">
        <v>0</v>
      </c>
      <c r="R15" s="663">
        <v>0</v>
      </c>
      <c r="S15" s="663"/>
    </row>
    <row r="16" spans="2:24" x14ac:dyDescent="0.3">
      <c r="B16" s="643">
        <v>8</v>
      </c>
      <c r="C16" s="664" t="s">
        <v>1923</v>
      </c>
      <c r="D16" s="663">
        <v>0</v>
      </c>
      <c r="E16" s="663">
        <v>0</v>
      </c>
      <c r="F16" s="663">
        <v>0</v>
      </c>
      <c r="G16" s="663">
        <v>0</v>
      </c>
      <c r="H16" s="663">
        <v>0</v>
      </c>
      <c r="I16" s="663">
        <v>0</v>
      </c>
      <c r="J16" s="663">
        <v>0</v>
      </c>
      <c r="K16" s="663">
        <v>0</v>
      </c>
      <c r="L16" s="663">
        <v>0</v>
      </c>
      <c r="M16" s="663">
        <v>0</v>
      </c>
      <c r="N16" s="663">
        <v>0</v>
      </c>
      <c r="O16" s="663">
        <v>0</v>
      </c>
      <c r="P16" s="663">
        <v>0</v>
      </c>
      <c r="Q16" s="663">
        <v>0</v>
      </c>
      <c r="R16" s="663">
        <v>0</v>
      </c>
      <c r="S16" s="663"/>
    </row>
    <row r="17" spans="2:20" s="632" customFormat="1" ht="13.8" x14ac:dyDescent="0.3">
      <c r="B17" s="643">
        <v>9</v>
      </c>
      <c r="C17" s="685" t="s">
        <v>1924</v>
      </c>
      <c r="D17" s="663">
        <v>0</v>
      </c>
      <c r="E17" s="663">
        <v>0</v>
      </c>
      <c r="F17" s="663">
        <v>0</v>
      </c>
      <c r="G17" s="663">
        <v>0</v>
      </c>
      <c r="H17" s="663">
        <v>0</v>
      </c>
      <c r="I17" s="663">
        <v>0</v>
      </c>
      <c r="J17" s="663">
        <v>0</v>
      </c>
      <c r="K17" s="663">
        <v>0</v>
      </c>
      <c r="L17" s="663">
        <v>0</v>
      </c>
      <c r="M17" s="663">
        <v>0</v>
      </c>
      <c r="N17" s="663">
        <v>0</v>
      </c>
      <c r="O17" s="663">
        <v>0</v>
      </c>
      <c r="P17" s="663">
        <v>0</v>
      </c>
      <c r="Q17" s="663">
        <v>0</v>
      </c>
      <c r="R17" s="663">
        <v>0</v>
      </c>
      <c r="S17" s="663"/>
      <c r="T17" s="659"/>
    </row>
    <row r="18" spans="2:20" s="632" customFormat="1" ht="13.8" x14ac:dyDescent="0.3">
      <c r="B18" s="643">
        <v>10</v>
      </c>
      <c r="C18" s="685" t="s">
        <v>1925</v>
      </c>
      <c r="D18" s="663">
        <v>0</v>
      </c>
      <c r="E18" s="663">
        <v>0</v>
      </c>
      <c r="F18" s="663">
        <v>0</v>
      </c>
      <c r="G18" s="663">
        <v>0</v>
      </c>
      <c r="H18" s="663">
        <v>0</v>
      </c>
      <c r="I18" s="663">
        <v>0</v>
      </c>
      <c r="J18" s="663">
        <v>0</v>
      </c>
      <c r="K18" s="665"/>
      <c r="L18" s="665"/>
      <c r="M18" s="665"/>
      <c r="N18" s="665"/>
      <c r="O18" s="665"/>
      <c r="P18" s="665"/>
      <c r="Q18" s="665"/>
      <c r="R18" s="663">
        <v>0</v>
      </c>
      <c r="S18" s="663"/>
      <c r="T18" s="659"/>
    </row>
  </sheetData>
  <mergeCells count="4">
    <mergeCell ref="D6:S6"/>
    <mergeCell ref="E7:J7"/>
    <mergeCell ref="K7:Q7"/>
    <mergeCell ref="R7:S7"/>
  </mergeCells>
  <hyperlinks>
    <hyperlink ref="B2" location="Summary!B72" display="Template 2: Banking book - Indicators of potential climate change transition risk: Loans collateralised by immovable property - Energy efficiency of the collateral" xr:uid="{77B307C5-DA12-4269-8812-67A3F6BE4A5D}"/>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D6C60-E948-447E-B35E-7CFA399D0B43}">
  <sheetPr>
    <tabColor rgb="FF575783"/>
  </sheetPr>
  <dimension ref="B2:J116"/>
  <sheetViews>
    <sheetView workbookViewId="0">
      <selection activeCell="B2" sqref="B2"/>
    </sheetView>
  </sheetViews>
  <sheetFormatPr defaultColWidth="22.44140625" defaultRowHeight="14.4" x14ac:dyDescent="0.3"/>
  <cols>
    <col min="1" max="1" width="8" style="22" customWidth="1"/>
    <col min="2" max="2" width="5.88671875" style="22" customWidth="1"/>
    <col min="3" max="3" width="41.33203125" style="22" customWidth="1"/>
    <col min="4" max="4" width="24.5546875" style="22" bestFit="1" customWidth="1"/>
    <col min="5" max="5" width="29.44140625" style="22" customWidth="1"/>
    <col min="6" max="6" width="26.5546875" style="22" customWidth="1"/>
    <col min="7" max="7" width="22.44140625" style="22"/>
    <col min="8" max="8" width="32.44140625" style="22" customWidth="1"/>
    <col min="9" max="10" width="26.44140625" style="22" customWidth="1"/>
    <col min="11" max="16384" width="22.44140625" style="22"/>
  </cols>
  <sheetData>
    <row r="2" spans="2:10" s="53" customFormat="1" ht="21" x14ac:dyDescent="0.4">
      <c r="B2" s="627" t="s">
        <v>1936</v>
      </c>
      <c r="C2" s="628"/>
    </row>
    <row r="3" spans="2:10" s="53" customFormat="1" x14ac:dyDescent="0.3">
      <c r="C3" s="626"/>
      <c r="D3" s="628"/>
    </row>
    <row r="4" spans="2:10" s="53" customFormat="1" x14ac:dyDescent="0.3">
      <c r="C4" s="626"/>
      <c r="D4" s="628"/>
    </row>
    <row r="5" spans="2:10" s="53" customFormat="1" ht="13.8" x14ac:dyDescent="0.3">
      <c r="B5" s="58"/>
      <c r="C5" s="640" t="s">
        <v>23</v>
      </c>
      <c r="D5" s="640" t="s">
        <v>25</v>
      </c>
      <c r="E5" s="640" t="s">
        <v>26</v>
      </c>
      <c r="F5" s="640" t="s">
        <v>27</v>
      </c>
      <c r="G5" s="640" t="s">
        <v>28</v>
      </c>
      <c r="H5" s="640" t="s">
        <v>29</v>
      </c>
      <c r="I5" s="640" t="s">
        <v>227</v>
      </c>
    </row>
    <row r="6" spans="2:10" s="53" customFormat="1" ht="27.6" x14ac:dyDescent="0.3">
      <c r="B6" s="58"/>
      <c r="C6" s="660" t="s">
        <v>1937</v>
      </c>
      <c r="D6" s="660" t="s">
        <v>1947</v>
      </c>
      <c r="E6" s="660" t="s">
        <v>1948</v>
      </c>
      <c r="F6" s="660" t="s">
        <v>1949</v>
      </c>
      <c r="G6" s="660" t="s">
        <v>1950</v>
      </c>
      <c r="H6" s="660" t="s">
        <v>1951</v>
      </c>
      <c r="I6" s="660" t="s">
        <v>1952</v>
      </c>
    </row>
    <row r="7" spans="2:10" s="53" customFormat="1" ht="41.4" x14ac:dyDescent="0.3">
      <c r="B7" s="671">
        <v>1</v>
      </c>
      <c r="C7" s="672" t="s">
        <v>1938</v>
      </c>
      <c r="D7" s="672" t="s">
        <v>681</v>
      </c>
      <c r="E7" s="673">
        <v>119.98</v>
      </c>
      <c r="F7" s="673" t="s">
        <v>1982</v>
      </c>
      <c r="G7" s="674"/>
      <c r="H7" s="674"/>
      <c r="I7" s="674"/>
    </row>
    <row r="8" spans="2:10" s="53" customFormat="1" ht="41.4" x14ac:dyDescent="0.3">
      <c r="B8" s="671">
        <v>2</v>
      </c>
      <c r="C8" s="672" t="s">
        <v>1946</v>
      </c>
      <c r="D8" s="672" t="s">
        <v>682</v>
      </c>
      <c r="E8" s="673">
        <v>7.18</v>
      </c>
      <c r="F8" s="673" t="s">
        <v>1983</v>
      </c>
      <c r="G8" s="674"/>
      <c r="H8" s="674"/>
      <c r="I8" s="674"/>
    </row>
    <row r="9" spans="2:10" s="53" customFormat="1" ht="41.4" x14ac:dyDescent="0.3">
      <c r="B9" s="671">
        <v>3</v>
      </c>
      <c r="C9" s="672" t="s">
        <v>1946</v>
      </c>
      <c r="D9" s="672" t="s">
        <v>683</v>
      </c>
      <c r="E9" s="673">
        <v>1.96</v>
      </c>
      <c r="F9" s="673" t="s">
        <v>1983</v>
      </c>
      <c r="G9" s="674"/>
      <c r="H9" s="674"/>
      <c r="I9" s="674"/>
    </row>
    <row r="10" spans="2:10" s="53" customFormat="1" ht="48.6" customHeight="1" x14ac:dyDescent="0.3">
      <c r="B10" s="671">
        <v>4</v>
      </c>
      <c r="C10" s="672" t="s">
        <v>1939</v>
      </c>
      <c r="D10" s="672" t="s">
        <v>684</v>
      </c>
      <c r="E10" s="673">
        <v>0.85</v>
      </c>
      <c r="F10" s="673" t="s">
        <v>1984</v>
      </c>
      <c r="G10" s="673"/>
      <c r="H10" s="674"/>
      <c r="I10" s="674"/>
    </row>
    <row r="11" spans="2:10" s="53" customFormat="1" ht="27.6" x14ac:dyDescent="0.3">
      <c r="B11" s="671">
        <v>5</v>
      </c>
      <c r="C11" s="675" t="s">
        <v>1940</v>
      </c>
      <c r="D11" s="672" t="s">
        <v>685</v>
      </c>
      <c r="E11" s="673">
        <v>0.02</v>
      </c>
      <c r="F11" s="673" t="s">
        <v>686</v>
      </c>
      <c r="G11" s="673"/>
      <c r="H11" s="674"/>
      <c r="I11" s="674"/>
    </row>
    <row r="12" spans="2:10" s="629" customFormat="1" ht="41.4" x14ac:dyDescent="0.3">
      <c r="B12" s="671">
        <v>6</v>
      </c>
      <c r="C12" s="676" t="s">
        <v>1941</v>
      </c>
      <c r="D12" s="672" t="s">
        <v>687</v>
      </c>
      <c r="E12" s="677">
        <v>21.69</v>
      </c>
      <c r="F12" s="673" t="s">
        <v>1985</v>
      </c>
      <c r="G12" s="673"/>
      <c r="H12" s="674"/>
      <c r="I12" s="674"/>
      <c r="J12" s="53"/>
    </row>
    <row r="13" spans="2:10" s="53" customFormat="1" ht="27.6" x14ac:dyDescent="0.3">
      <c r="B13" s="671">
        <v>7</v>
      </c>
      <c r="C13" s="675" t="s">
        <v>1942</v>
      </c>
      <c r="D13" s="672" t="s">
        <v>688</v>
      </c>
      <c r="E13" s="687">
        <v>3.2</v>
      </c>
      <c r="F13" s="675" t="s">
        <v>686</v>
      </c>
      <c r="G13" s="675"/>
      <c r="H13" s="674"/>
      <c r="I13" s="674"/>
    </row>
    <row r="14" spans="2:10" s="53" customFormat="1" ht="69" x14ac:dyDescent="0.3">
      <c r="B14" s="671">
        <v>8</v>
      </c>
      <c r="C14" s="675" t="s">
        <v>1943</v>
      </c>
      <c r="D14" s="672" t="s">
        <v>689</v>
      </c>
      <c r="E14" s="688">
        <v>28.21</v>
      </c>
      <c r="F14" s="674" t="s">
        <v>1986</v>
      </c>
      <c r="G14" s="674"/>
      <c r="H14" s="674"/>
      <c r="I14" s="674"/>
    </row>
    <row r="15" spans="2:10" s="53" customFormat="1" ht="13.8" x14ac:dyDescent="0.3">
      <c r="B15" s="671">
        <v>9</v>
      </c>
      <c r="C15" s="675" t="s">
        <v>1944</v>
      </c>
      <c r="D15" s="672" t="s">
        <v>686</v>
      </c>
      <c r="E15" s="688">
        <v>0</v>
      </c>
      <c r="F15" s="674"/>
      <c r="G15" s="674"/>
      <c r="H15" s="674"/>
      <c r="I15" s="674"/>
    </row>
    <row r="16" spans="2:10" s="53" customFormat="1" ht="45" customHeight="1" x14ac:dyDescent="0.3">
      <c r="B16" s="671">
        <v>10</v>
      </c>
      <c r="C16" s="675" t="s">
        <v>1945</v>
      </c>
      <c r="D16" s="686" t="s">
        <v>686</v>
      </c>
      <c r="E16" s="688">
        <v>0</v>
      </c>
      <c r="F16" s="674" t="s">
        <v>686</v>
      </c>
      <c r="G16" s="674"/>
      <c r="H16" s="674"/>
      <c r="I16" s="674"/>
    </row>
    <row r="17" spans="2:9" x14ac:dyDescent="0.3">
      <c r="C17" s="15" t="s">
        <v>1953</v>
      </c>
    </row>
    <row r="18" spans="2:9" x14ac:dyDescent="0.3">
      <c r="C18" s="15"/>
    </row>
    <row r="19" spans="2:9" x14ac:dyDescent="0.3">
      <c r="C19" s="15" t="s">
        <v>1954</v>
      </c>
    </row>
    <row r="20" spans="2:9" x14ac:dyDescent="0.3">
      <c r="C20" s="15" t="s">
        <v>1955</v>
      </c>
    </row>
    <row r="21" spans="2:9" x14ac:dyDescent="0.3">
      <c r="C21" s="15" t="s">
        <v>1956</v>
      </c>
    </row>
    <row r="22" spans="2:9" ht="30" customHeight="1" x14ac:dyDescent="0.3">
      <c r="C22" s="783" t="s">
        <v>1957</v>
      </c>
      <c r="D22" s="783"/>
      <c r="E22" s="783"/>
      <c r="F22" s="783"/>
      <c r="G22" s="783"/>
      <c r="H22" s="783"/>
      <c r="I22" s="783"/>
    </row>
    <row r="23" spans="2:9" x14ac:dyDescent="0.3">
      <c r="C23" s="15" t="s">
        <v>1958</v>
      </c>
    </row>
    <row r="24" spans="2:9" x14ac:dyDescent="0.3">
      <c r="C24" s="15"/>
    </row>
    <row r="25" spans="2:9" x14ac:dyDescent="0.3">
      <c r="C25" s="22" t="s">
        <v>1959</v>
      </c>
    </row>
    <row r="26" spans="2:9" ht="62.25" customHeight="1" x14ac:dyDescent="0.3">
      <c r="C26" s="669" t="s">
        <v>1960</v>
      </c>
      <c r="D26" s="786" t="s">
        <v>1962</v>
      </c>
      <c r="E26" s="786"/>
      <c r="F26" s="787" t="s">
        <v>1965</v>
      </c>
      <c r="G26" s="35"/>
      <c r="H26" s="35"/>
    </row>
    <row r="27" spans="2:9" x14ac:dyDescent="0.3">
      <c r="C27" s="669" t="s">
        <v>1961</v>
      </c>
      <c r="D27" s="670" t="s">
        <v>1963</v>
      </c>
      <c r="E27" s="670" t="s">
        <v>1964</v>
      </c>
      <c r="F27" s="787"/>
      <c r="G27" s="630"/>
      <c r="H27" s="630"/>
    </row>
    <row r="28" spans="2:9" x14ac:dyDescent="0.3">
      <c r="B28" s="631"/>
      <c r="C28" s="666" t="s">
        <v>1941</v>
      </c>
      <c r="D28" s="666" t="s">
        <v>1966</v>
      </c>
      <c r="E28" s="666">
        <v>301</v>
      </c>
      <c r="F28" s="788" t="s">
        <v>1975</v>
      </c>
      <c r="G28" s="631"/>
      <c r="H28" s="631"/>
    </row>
    <row r="29" spans="2:9" x14ac:dyDescent="0.3">
      <c r="B29" s="631"/>
      <c r="C29" s="666" t="s">
        <v>1941</v>
      </c>
      <c r="D29" s="666" t="s">
        <v>1966</v>
      </c>
      <c r="E29" s="666">
        <v>3011</v>
      </c>
      <c r="F29" s="788"/>
      <c r="G29" s="631"/>
      <c r="H29" s="631"/>
    </row>
    <row r="30" spans="2:9" x14ac:dyDescent="0.3">
      <c r="B30" s="631"/>
      <c r="C30" s="666" t="s">
        <v>1941</v>
      </c>
      <c r="D30" s="666" t="s">
        <v>1966</v>
      </c>
      <c r="E30" s="666">
        <v>3012</v>
      </c>
      <c r="F30" s="788"/>
      <c r="G30" s="631"/>
      <c r="H30" s="631"/>
    </row>
    <row r="31" spans="2:9" x14ac:dyDescent="0.3">
      <c r="B31" s="631"/>
      <c r="C31" s="666" t="s">
        <v>1941</v>
      </c>
      <c r="D31" s="666" t="s">
        <v>1966</v>
      </c>
      <c r="E31" s="666">
        <v>3315</v>
      </c>
      <c r="F31" s="788"/>
      <c r="G31" s="631"/>
      <c r="H31" s="631"/>
    </row>
    <row r="32" spans="2:9" x14ac:dyDescent="0.3">
      <c r="B32" s="631"/>
      <c r="C32" s="666" t="s">
        <v>1941</v>
      </c>
      <c r="D32" s="666" t="s">
        <v>1966</v>
      </c>
      <c r="E32" s="666">
        <v>50</v>
      </c>
      <c r="F32" s="788"/>
      <c r="G32" s="631"/>
      <c r="H32" s="631"/>
    </row>
    <row r="33" spans="2:8" x14ac:dyDescent="0.3">
      <c r="B33" s="631"/>
      <c r="C33" s="666" t="s">
        <v>1941</v>
      </c>
      <c r="D33" s="666" t="s">
        <v>1966</v>
      </c>
      <c r="E33" s="666">
        <v>501</v>
      </c>
      <c r="F33" s="788"/>
      <c r="G33" s="631"/>
      <c r="H33" s="631"/>
    </row>
    <row r="34" spans="2:8" x14ac:dyDescent="0.3">
      <c r="B34" s="631"/>
      <c r="C34" s="666" t="s">
        <v>1941</v>
      </c>
      <c r="D34" s="666" t="s">
        <v>1966</v>
      </c>
      <c r="E34" s="666">
        <v>5010</v>
      </c>
      <c r="F34" s="788"/>
      <c r="G34" s="631"/>
      <c r="H34" s="631"/>
    </row>
    <row r="35" spans="2:8" x14ac:dyDescent="0.3">
      <c r="B35" s="631"/>
      <c r="C35" s="666" t="s">
        <v>1941</v>
      </c>
      <c r="D35" s="666" t="s">
        <v>1966</v>
      </c>
      <c r="E35" s="666">
        <v>502</v>
      </c>
      <c r="F35" s="788"/>
      <c r="G35" s="631"/>
      <c r="H35" s="631"/>
    </row>
    <row r="36" spans="2:8" x14ac:dyDescent="0.3">
      <c r="B36" s="631"/>
      <c r="C36" s="666" t="s">
        <v>1941</v>
      </c>
      <c r="D36" s="666" t="s">
        <v>1966</v>
      </c>
      <c r="E36" s="666">
        <v>5020</v>
      </c>
      <c r="F36" s="788"/>
      <c r="G36" s="631"/>
      <c r="H36" s="631"/>
    </row>
    <row r="37" spans="2:8" x14ac:dyDescent="0.3">
      <c r="B37" s="631"/>
      <c r="C37" s="666" t="s">
        <v>1941</v>
      </c>
      <c r="D37" s="666" t="s">
        <v>1966</v>
      </c>
      <c r="E37" s="666">
        <v>5222</v>
      </c>
      <c r="F37" s="788"/>
      <c r="G37" s="631"/>
      <c r="H37" s="631"/>
    </row>
    <row r="38" spans="2:8" x14ac:dyDescent="0.3">
      <c r="B38" s="631"/>
      <c r="C38" s="666" t="s">
        <v>1941</v>
      </c>
      <c r="D38" s="666" t="s">
        <v>1966</v>
      </c>
      <c r="E38" s="666">
        <v>5224</v>
      </c>
      <c r="F38" s="789"/>
      <c r="G38" s="631"/>
      <c r="H38" s="631"/>
    </row>
    <row r="39" spans="2:8" x14ac:dyDescent="0.3">
      <c r="B39" s="631"/>
      <c r="C39" s="666" t="s">
        <v>1941</v>
      </c>
      <c r="D39" s="666" t="s">
        <v>1966</v>
      </c>
      <c r="E39" s="666">
        <v>5229</v>
      </c>
      <c r="F39" s="668"/>
      <c r="G39" s="631"/>
      <c r="H39" s="631"/>
    </row>
    <row r="40" spans="2:8" x14ac:dyDescent="0.3">
      <c r="B40" s="631"/>
      <c r="C40" s="666" t="s">
        <v>1938</v>
      </c>
      <c r="D40" s="666" t="s">
        <v>1967</v>
      </c>
      <c r="E40" s="666">
        <v>27</v>
      </c>
      <c r="F40" s="784" t="s">
        <v>1976</v>
      </c>
      <c r="G40" s="631"/>
    </row>
    <row r="41" spans="2:8" x14ac:dyDescent="0.3">
      <c r="B41" s="631"/>
      <c r="C41" s="666" t="s">
        <v>1938</v>
      </c>
      <c r="D41" s="666" t="s">
        <v>1967</v>
      </c>
      <c r="E41" s="666">
        <v>2712</v>
      </c>
      <c r="F41" s="784"/>
      <c r="G41" s="631"/>
    </row>
    <row r="42" spans="2:8" x14ac:dyDescent="0.3">
      <c r="B42" s="631"/>
      <c r="C42" s="666" t="s">
        <v>1938</v>
      </c>
      <c r="D42" s="666" t="s">
        <v>1967</v>
      </c>
      <c r="E42" s="666">
        <v>3314</v>
      </c>
      <c r="F42" s="784"/>
      <c r="G42" s="631"/>
    </row>
    <row r="43" spans="2:8" x14ac:dyDescent="0.3">
      <c r="B43" s="631"/>
      <c r="C43" s="666" t="s">
        <v>1938</v>
      </c>
      <c r="D43" s="666" t="s">
        <v>1967</v>
      </c>
      <c r="E43" s="666">
        <v>35</v>
      </c>
      <c r="F43" s="784"/>
      <c r="G43" s="631"/>
    </row>
    <row r="44" spans="2:8" x14ac:dyDescent="0.3">
      <c r="B44" s="631"/>
      <c r="C44" s="666" t="s">
        <v>1938</v>
      </c>
      <c r="D44" s="666" t="s">
        <v>1967</v>
      </c>
      <c r="E44" s="666">
        <v>351</v>
      </c>
      <c r="F44" s="784"/>
      <c r="G44" s="631"/>
    </row>
    <row r="45" spans="2:8" x14ac:dyDescent="0.3">
      <c r="B45" s="631"/>
      <c r="C45" s="666" t="s">
        <v>1938</v>
      </c>
      <c r="D45" s="666" t="s">
        <v>1967</v>
      </c>
      <c r="E45" s="666">
        <v>3511</v>
      </c>
      <c r="F45" s="784"/>
      <c r="G45" s="631"/>
    </row>
    <row r="46" spans="2:8" x14ac:dyDescent="0.3">
      <c r="B46" s="631"/>
      <c r="C46" s="666" t="s">
        <v>1938</v>
      </c>
      <c r="D46" s="666" t="s">
        <v>1967</v>
      </c>
      <c r="E46" s="666">
        <v>3512</v>
      </c>
      <c r="F46" s="784"/>
      <c r="G46" s="631"/>
    </row>
    <row r="47" spans="2:8" x14ac:dyDescent="0.3">
      <c r="B47" s="631"/>
      <c r="C47" s="666" t="s">
        <v>1938</v>
      </c>
      <c r="D47" s="666" t="s">
        <v>1967</v>
      </c>
      <c r="E47" s="666">
        <v>3513</v>
      </c>
      <c r="F47" s="784"/>
    </row>
    <row r="48" spans="2:8" x14ac:dyDescent="0.3">
      <c r="B48" s="631"/>
      <c r="C48" s="666" t="s">
        <v>1938</v>
      </c>
      <c r="D48" s="666" t="s">
        <v>1967</v>
      </c>
      <c r="E48" s="666">
        <v>3514</v>
      </c>
      <c r="F48" s="784"/>
    </row>
    <row r="49" spans="2:6" x14ac:dyDescent="0.3">
      <c r="B49" s="631"/>
      <c r="C49" s="666" t="s">
        <v>1938</v>
      </c>
      <c r="D49" s="666" t="s">
        <v>1967</v>
      </c>
      <c r="E49" s="666">
        <v>4321</v>
      </c>
      <c r="F49" s="784"/>
    </row>
    <row r="50" spans="2:6" x14ac:dyDescent="0.3">
      <c r="B50" s="631"/>
      <c r="C50" s="666" t="s">
        <v>1968</v>
      </c>
      <c r="D50" s="666" t="s">
        <v>1969</v>
      </c>
      <c r="E50" s="666">
        <v>91</v>
      </c>
      <c r="F50" s="784" t="s">
        <v>1977</v>
      </c>
    </row>
    <row r="51" spans="2:6" x14ac:dyDescent="0.3">
      <c r="B51" s="631"/>
      <c r="C51" s="666" t="s">
        <v>1968</v>
      </c>
      <c r="D51" s="666" t="s">
        <v>1969</v>
      </c>
      <c r="E51" s="666">
        <v>910</v>
      </c>
      <c r="F51" s="784"/>
    </row>
    <row r="52" spans="2:6" x14ac:dyDescent="0.3">
      <c r="B52" s="631"/>
      <c r="C52" s="666" t="s">
        <v>1968</v>
      </c>
      <c r="D52" s="666" t="s">
        <v>1969</v>
      </c>
      <c r="E52" s="666">
        <v>192</v>
      </c>
      <c r="F52" s="784"/>
    </row>
    <row r="53" spans="2:6" x14ac:dyDescent="0.3">
      <c r="B53" s="631"/>
      <c r="C53" s="666" t="s">
        <v>1968</v>
      </c>
      <c r="D53" s="666" t="s">
        <v>1969</v>
      </c>
      <c r="E53" s="666">
        <v>1920</v>
      </c>
      <c r="F53" s="784"/>
    </row>
    <row r="54" spans="2:6" x14ac:dyDescent="0.3">
      <c r="B54" s="631"/>
      <c r="C54" s="666" t="s">
        <v>1968</v>
      </c>
      <c r="D54" s="666" t="s">
        <v>1969</v>
      </c>
      <c r="E54" s="666">
        <v>2014</v>
      </c>
      <c r="F54" s="784"/>
    </row>
    <row r="55" spans="2:6" x14ac:dyDescent="0.3">
      <c r="B55" s="631"/>
      <c r="C55" s="666" t="s">
        <v>1968</v>
      </c>
      <c r="D55" s="666" t="s">
        <v>1969</v>
      </c>
      <c r="E55" s="666">
        <v>352</v>
      </c>
      <c r="F55" s="784"/>
    </row>
    <row r="56" spans="2:6" x14ac:dyDescent="0.3">
      <c r="B56" s="631"/>
      <c r="C56" s="666" t="s">
        <v>1968</v>
      </c>
      <c r="D56" s="666" t="s">
        <v>1969</v>
      </c>
      <c r="E56" s="666">
        <v>3521</v>
      </c>
      <c r="F56" s="784"/>
    </row>
    <row r="57" spans="2:6" x14ac:dyDescent="0.3">
      <c r="B57" s="631"/>
      <c r="C57" s="666" t="s">
        <v>1968</v>
      </c>
      <c r="D57" s="666" t="s">
        <v>1969</v>
      </c>
      <c r="E57" s="666">
        <v>3522</v>
      </c>
      <c r="F57" s="784"/>
    </row>
    <row r="58" spans="2:6" x14ac:dyDescent="0.3">
      <c r="B58" s="631"/>
      <c r="C58" s="666" t="s">
        <v>1968</v>
      </c>
      <c r="D58" s="666" t="s">
        <v>1969</v>
      </c>
      <c r="E58" s="666">
        <v>3523</v>
      </c>
      <c r="F58" s="784"/>
    </row>
    <row r="59" spans="2:6" x14ac:dyDescent="0.3">
      <c r="B59" s="631"/>
      <c r="C59" s="666" t="s">
        <v>1968</v>
      </c>
      <c r="D59" s="666" t="s">
        <v>1969</v>
      </c>
      <c r="E59" s="666">
        <v>4612</v>
      </c>
      <c r="F59" s="784"/>
    </row>
    <row r="60" spans="2:6" x14ac:dyDescent="0.3">
      <c r="B60" s="631"/>
      <c r="C60" s="666" t="s">
        <v>1968</v>
      </c>
      <c r="D60" s="666" t="s">
        <v>1969</v>
      </c>
      <c r="E60" s="666">
        <v>4671</v>
      </c>
      <c r="F60" s="784"/>
    </row>
    <row r="61" spans="2:6" x14ac:dyDescent="0.3">
      <c r="B61" s="631"/>
      <c r="C61" s="666" t="s">
        <v>1968</v>
      </c>
      <c r="D61" s="666" t="s">
        <v>1969</v>
      </c>
      <c r="E61" s="666">
        <v>6</v>
      </c>
      <c r="F61" s="784"/>
    </row>
    <row r="62" spans="2:6" x14ac:dyDescent="0.3">
      <c r="B62" s="631"/>
      <c r="C62" s="666" t="s">
        <v>1968</v>
      </c>
      <c r="D62" s="666" t="s">
        <v>1969</v>
      </c>
      <c r="E62" s="666">
        <v>61</v>
      </c>
      <c r="F62" s="784"/>
    </row>
    <row r="63" spans="2:6" x14ac:dyDescent="0.3">
      <c r="B63" s="631"/>
      <c r="C63" s="666" t="s">
        <v>1968</v>
      </c>
      <c r="D63" s="666" t="s">
        <v>1969</v>
      </c>
      <c r="E63" s="666">
        <v>610</v>
      </c>
      <c r="F63" s="784"/>
    </row>
    <row r="64" spans="2:6" x14ac:dyDescent="0.3">
      <c r="B64" s="631"/>
      <c r="C64" s="666" t="s">
        <v>1968</v>
      </c>
      <c r="D64" s="666" t="s">
        <v>1969</v>
      </c>
      <c r="E64" s="666">
        <v>62</v>
      </c>
      <c r="F64" s="784"/>
    </row>
    <row r="65" spans="2:6" x14ac:dyDescent="0.3">
      <c r="B65" s="631"/>
      <c r="C65" s="666" t="s">
        <v>1968</v>
      </c>
      <c r="D65" s="666" t="s">
        <v>1969</v>
      </c>
      <c r="E65" s="666">
        <v>620</v>
      </c>
      <c r="F65" s="784"/>
    </row>
    <row r="66" spans="2:6" x14ac:dyDescent="0.3">
      <c r="B66" s="631"/>
      <c r="C66" s="667" t="s">
        <v>1943</v>
      </c>
      <c r="D66" s="666" t="s">
        <v>1970</v>
      </c>
      <c r="E66" s="666">
        <v>24</v>
      </c>
      <c r="F66" s="784" t="s">
        <v>1978</v>
      </c>
    </row>
    <row r="67" spans="2:6" x14ac:dyDescent="0.3">
      <c r="B67" s="631"/>
      <c r="C67" s="667" t="s">
        <v>1943</v>
      </c>
      <c r="D67" s="666" t="s">
        <v>1970</v>
      </c>
      <c r="E67" s="666">
        <v>241</v>
      </c>
      <c r="F67" s="784"/>
    </row>
    <row r="68" spans="2:6" x14ac:dyDescent="0.3">
      <c r="B68" s="631"/>
      <c r="C68" s="667" t="s">
        <v>1943</v>
      </c>
      <c r="D68" s="666" t="s">
        <v>1970</v>
      </c>
      <c r="E68" s="666">
        <v>2410</v>
      </c>
      <c r="F68" s="784"/>
    </row>
    <row r="69" spans="2:6" x14ac:dyDescent="0.3">
      <c r="B69" s="631"/>
      <c r="C69" s="667" t="s">
        <v>1943</v>
      </c>
      <c r="D69" s="666" t="s">
        <v>1970</v>
      </c>
      <c r="E69" s="666">
        <v>242</v>
      </c>
      <c r="F69" s="784"/>
    </row>
    <row r="70" spans="2:6" x14ac:dyDescent="0.3">
      <c r="B70" s="631"/>
      <c r="C70" s="667" t="s">
        <v>1943</v>
      </c>
      <c r="D70" s="666" t="s">
        <v>1970</v>
      </c>
      <c r="E70" s="666">
        <v>2420</v>
      </c>
      <c r="F70" s="784"/>
    </row>
    <row r="71" spans="2:6" x14ac:dyDescent="0.3">
      <c r="B71" s="631"/>
      <c r="C71" s="667" t="s">
        <v>1943</v>
      </c>
      <c r="D71" s="666" t="s">
        <v>1970</v>
      </c>
      <c r="E71" s="666">
        <v>2434</v>
      </c>
      <c r="F71" s="784"/>
    </row>
    <row r="72" spans="2:6" x14ac:dyDescent="0.3">
      <c r="B72" s="631"/>
      <c r="C72" s="667" t="s">
        <v>1943</v>
      </c>
      <c r="D72" s="666" t="s">
        <v>1970</v>
      </c>
      <c r="E72" s="666">
        <v>244</v>
      </c>
      <c r="F72" s="784"/>
    </row>
    <row r="73" spans="2:6" x14ac:dyDescent="0.3">
      <c r="B73" s="631"/>
      <c r="C73" s="667" t="s">
        <v>1943</v>
      </c>
      <c r="D73" s="666" t="s">
        <v>1970</v>
      </c>
      <c r="E73" s="666">
        <v>2442</v>
      </c>
      <c r="F73" s="784"/>
    </row>
    <row r="74" spans="2:6" x14ac:dyDescent="0.3">
      <c r="B74" s="631"/>
      <c r="C74" s="667" t="s">
        <v>1943</v>
      </c>
      <c r="D74" s="666" t="s">
        <v>1970</v>
      </c>
      <c r="E74" s="666">
        <v>2444</v>
      </c>
      <c r="F74" s="784"/>
    </row>
    <row r="75" spans="2:6" x14ac:dyDescent="0.3">
      <c r="B75" s="631"/>
      <c r="C75" s="667" t="s">
        <v>1943</v>
      </c>
      <c r="D75" s="666" t="s">
        <v>1970</v>
      </c>
      <c r="E75" s="666">
        <v>2445</v>
      </c>
      <c r="F75" s="784"/>
    </row>
    <row r="76" spans="2:6" x14ac:dyDescent="0.3">
      <c r="B76" s="631"/>
      <c r="C76" s="667" t="s">
        <v>1943</v>
      </c>
      <c r="D76" s="666" t="s">
        <v>1970</v>
      </c>
      <c r="E76" s="666">
        <v>245</v>
      </c>
      <c r="F76" s="784"/>
    </row>
    <row r="77" spans="2:6" x14ac:dyDescent="0.3">
      <c r="B77" s="631"/>
      <c r="C77" s="667" t="s">
        <v>1943</v>
      </c>
      <c r="D77" s="666" t="s">
        <v>1970</v>
      </c>
      <c r="E77" s="666">
        <v>2451</v>
      </c>
      <c r="F77" s="784"/>
    </row>
    <row r="78" spans="2:6" x14ac:dyDescent="0.3">
      <c r="B78" s="631"/>
      <c r="C78" s="667" t="s">
        <v>1943</v>
      </c>
      <c r="D78" s="666" t="s">
        <v>1970</v>
      </c>
      <c r="E78" s="666">
        <v>2452</v>
      </c>
      <c r="F78" s="784"/>
    </row>
    <row r="79" spans="2:6" x14ac:dyDescent="0.3">
      <c r="B79" s="631"/>
      <c r="C79" s="667" t="s">
        <v>1943</v>
      </c>
      <c r="D79" s="666" t="s">
        <v>1970</v>
      </c>
      <c r="E79" s="666">
        <v>25</v>
      </c>
      <c r="F79" s="784"/>
    </row>
    <row r="80" spans="2:6" x14ac:dyDescent="0.3">
      <c r="B80" s="631"/>
      <c r="C80" s="667" t="s">
        <v>1943</v>
      </c>
      <c r="D80" s="666" t="s">
        <v>1970</v>
      </c>
      <c r="E80" s="666">
        <v>251</v>
      </c>
      <c r="F80" s="784"/>
    </row>
    <row r="81" spans="2:6" x14ac:dyDescent="0.3">
      <c r="B81" s="631"/>
      <c r="C81" s="667" t="s">
        <v>1943</v>
      </c>
      <c r="D81" s="666" t="s">
        <v>1970</v>
      </c>
      <c r="E81" s="666">
        <v>2511</v>
      </c>
      <c r="F81" s="784"/>
    </row>
    <row r="82" spans="2:6" x14ac:dyDescent="0.3">
      <c r="B82" s="631"/>
      <c r="C82" s="667" t="s">
        <v>1943</v>
      </c>
      <c r="D82" s="666" t="s">
        <v>1970</v>
      </c>
      <c r="E82" s="666">
        <v>4672</v>
      </c>
      <c r="F82" s="784"/>
    </row>
    <row r="83" spans="2:6" x14ac:dyDescent="0.3">
      <c r="B83" s="631"/>
      <c r="C83" s="667" t="s">
        <v>1943</v>
      </c>
      <c r="D83" s="666" t="s">
        <v>1971</v>
      </c>
      <c r="E83" s="666">
        <v>5</v>
      </c>
      <c r="F83" s="784"/>
    </row>
    <row r="84" spans="2:6" x14ac:dyDescent="0.3">
      <c r="B84" s="631"/>
      <c r="C84" s="667" t="s">
        <v>1943</v>
      </c>
      <c r="D84" s="666" t="s">
        <v>1971</v>
      </c>
      <c r="E84" s="666">
        <v>51</v>
      </c>
      <c r="F84" s="784"/>
    </row>
    <row r="85" spans="2:6" x14ac:dyDescent="0.3">
      <c r="B85" s="631"/>
      <c r="C85" s="667" t="s">
        <v>1943</v>
      </c>
      <c r="D85" s="666" t="s">
        <v>1971</v>
      </c>
      <c r="E85" s="666">
        <v>510</v>
      </c>
      <c r="F85" s="784"/>
    </row>
    <row r="86" spans="2:6" x14ac:dyDescent="0.3">
      <c r="B86" s="631"/>
      <c r="C86" s="667" t="s">
        <v>1943</v>
      </c>
      <c r="D86" s="666" t="s">
        <v>1971</v>
      </c>
      <c r="E86" s="666">
        <v>52</v>
      </c>
      <c r="F86" s="784"/>
    </row>
    <row r="87" spans="2:6" x14ac:dyDescent="0.3">
      <c r="B87" s="631"/>
      <c r="C87" s="667" t="s">
        <v>1943</v>
      </c>
      <c r="D87" s="666" t="s">
        <v>1971</v>
      </c>
      <c r="E87" s="666">
        <v>520</v>
      </c>
      <c r="F87" s="784"/>
    </row>
    <row r="88" spans="2:6" x14ac:dyDescent="0.3">
      <c r="B88" s="631"/>
      <c r="C88" s="667" t="s">
        <v>1943</v>
      </c>
      <c r="D88" s="666" t="s">
        <v>1970</v>
      </c>
      <c r="E88" s="666">
        <v>7</v>
      </c>
      <c r="F88" s="784"/>
    </row>
    <row r="89" spans="2:6" x14ac:dyDescent="0.3">
      <c r="B89" s="631"/>
      <c r="C89" s="667" t="s">
        <v>1943</v>
      </c>
      <c r="D89" s="666" t="s">
        <v>1970</v>
      </c>
      <c r="E89" s="666">
        <v>72</v>
      </c>
      <c r="F89" s="784"/>
    </row>
    <row r="90" spans="2:6" x14ac:dyDescent="0.3">
      <c r="B90" s="631"/>
      <c r="C90" s="667" t="s">
        <v>1943</v>
      </c>
      <c r="D90" s="666" t="s">
        <v>1970</v>
      </c>
      <c r="E90" s="666">
        <v>729</v>
      </c>
      <c r="F90" s="784"/>
    </row>
    <row r="91" spans="2:6" ht="29.4" customHeight="1" x14ac:dyDescent="0.3">
      <c r="B91" s="631"/>
      <c r="C91" s="666" t="s">
        <v>1968</v>
      </c>
      <c r="D91" s="666" t="s">
        <v>1971</v>
      </c>
      <c r="E91" s="666">
        <v>8</v>
      </c>
      <c r="F91" s="785" t="s">
        <v>1979</v>
      </c>
    </row>
    <row r="92" spans="2:6" ht="28.2" customHeight="1" x14ac:dyDescent="0.3">
      <c r="B92" s="631"/>
      <c r="C92" s="666" t="s">
        <v>1968</v>
      </c>
      <c r="D92" s="666" t="s">
        <v>1971</v>
      </c>
      <c r="E92" s="666">
        <v>9</v>
      </c>
      <c r="F92" s="785"/>
    </row>
    <row r="93" spans="2:6" x14ac:dyDescent="0.3">
      <c r="B93" s="631"/>
      <c r="C93" s="666" t="s">
        <v>1942</v>
      </c>
      <c r="D93" s="666" t="s">
        <v>1972</v>
      </c>
      <c r="E93" s="666">
        <v>235</v>
      </c>
      <c r="F93" s="784" t="s">
        <v>1978</v>
      </c>
    </row>
    <row r="94" spans="2:6" x14ac:dyDescent="0.3">
      <c r="B94" s="631"/>
      <c r="C94" s="666" t="s">
        <v>1942</v>
      </c>
      <c r="D94" s="666" t="s">
        <v>1972</v>
      </c>
      <c r="E94" s="666">
        <v>2351</v>
      </c>
      <c r="F94" s="784"/>
    </row>
    <row r="95" spans="2:6" x14ac:dyDescent="0.3">
      <c r="B95" s="631"/>
      <c r="C95" s="666" t="s">
        <v>1942</v>
      </c>
      <c r="D95" s="666" t="s">
        <v>1972</v>
      </c>
      <c r="E95" s="666">
        <v>2352</v>
      </c>
      <c r="F95" s="784"/>
    </row>
    <row r="96" spans="2:6" x14ac:dyDescent="0.3">
      <c r="B96" s="631"/>
      <c r="C96" s="666" t="s">
        <v>1942</v>
      </c>
      <c r="D96" s="666" t="s">
        <v>1972</v>
      </c>
      <c r="E96" s="666">
        <v>236</v>
      </c>
      <c r="F96" s="784"/>
    </row>
    <row r="97" spans="2:6" x14ac:dyDescent="0.3">
      <c r="B97" s="631"/>
      <c r="C97" s="666" t="s">
        <v>1942</v>
      </c>
      <c r="D97" s="666" t="s">
        <v>1972</v>
      </c>
      <c r="E97" s="666">
        <v>2361</v>
      </c>
      <c r="F97" s="784"/>
    </row>
    <row r="98" spans="2:6" x14ac:dyDescent="0.3">
      <c r="B98" s="631"/>
      <c r="C98" s="666" t="s">
        <v>1942</v>
      </c>
      <c r="D98" s="666" t="s">
        <v>1972</v>
      </c>
      <c r="E98" s="666">
        <v>2363</v>
      </c>
      <c r="F98" s="784"/>
    </row>
    <row r="99" spans="2:6" x14ac:dyDescent="0.3">
      <c r="B99" s="631"/>
      <c r="C99" s="666" t="s">
        <v>1942</v>
      </c>
      <c r="D99" s="666" t="s">
        <v>1972</v>
      </c>
      <c r="E99" s="666">
        <v>2364</v>
      </c>
      <c r="F99" s="784"/>
    </row>
    <row r="100" spans="2:6" x14ac:dyDescent="0.3">
      <c r="B100" s="631"/>
      <c r="C100" s="666" t="s">
        <v>1942</v>
      </c>
      <c r="D100" s="666" t="s">
        <v>1972</v>
      </c>
      <c r="E100" s="666">
        <v>811</v>
      </c>
      <c r="F100" s="784"/>
    </row>
    <row r="101" spans="2:6" x14ac:dyDescent="0.3">
      <c r="B101" s="631"/>
      <c r="C101" s="666" t="s">
        <v>1942</v>
      </c>
      <c r="D101" s="666" t="s">
        <v>1972</v>
      </c>
      <c r="E101" s="666">
        <v>89</v>
      </c>
      <c r="F101" s="784"/>
    </row>
    <row r="102" spans="2:6" x14ac:dyDescent="0.3">
      <c r="B102" s="631"/>
      <c r="C102" s="666" t="s">
        <v>1973</v>
      </c>
      <c r="D102" s="666" t="s">
        <v>1973</v>
      </c>
      <c r="E102" s="666">
        <v>3030</v>
      </c>
      <c r="F102" s="784" t="s">
        <v>1980</v>
      </c>
    </row>
    <row r="103" spans="2:6" x14ac:dyDescent="0.3">
      <c r="B103" s="631"/>
      <c r="C103" s="666" t="s">
        <v>1973</v>
      </c>
      <c r="D103" s="666" t="s">
        <v>1973</v>
      </c>
      <c r="E103" s="666">
        <v>3316</v>
      </c>
      <c r="F103" s="784"/>
    </row>
    <row r="104" spans="2:6" x14ac:dyDescent="0.3">
      <c r="B104" s="631"/>
      <c r="C104" s="666" t="s">
        <v>1973</v>
      </c>
      <c r="D104" s="666" t="s">
        <v>1973</v>
      </c>
      <c r="E104" s="666">
        <v>511</v>
      </c>
      <c r="F104" s="784"/>
    </row>
    <row r="105" spans="2:6" x14ac:dyDescent="0.3">
      <c r="B105" s="631"/>
      <c r="C105" s="666" t="s">
        <v>1973</v>
      </c>
      <c r="D105" s="666" t="s">
        <v>1973</v>
      </c>
      <c r="E105" s="666">
        <v>5110</v>
      </c>
      <c r="F105" s="784"/>
    </row>
    <row r="106" spans="2:6" x14ac:dyDescent="0.3">
      <c r="B106" s="631"/>
      <c r="C106" s="666" t="s">
        <v>1973</v>
      </c>
      <c r="D106" s="666" t="s">
        <v>1973</v>
      </c>
      <c r="E106" s="666">
        <v>512</v>
      </c>
      <c r="F106" s="784"/>
    </row>
    <row r="107" spans="2:6" x14ac:dyDescent="0.3">
      <c r="B107" s="631"/>
      <c r="C107" s="666" t="s">
        <v>1973</v>
      </c>
      <c r="D107" s="666" t="s">
        <v>1973</v>
      </c>
      <c r="E107" s="666">
        <v>5121</v>
      </c>
      <c r="F107" s="784"/>
    </row>
    <row r="108" spans="2:6" x14ac:dyDescent="0.3">
      <c r="B108" s="631"/>
      <c r="C108" s="666" t="s">
        <v>1973</v>
      </c>
      <c r="D108" s="666" t="s">
        <v>1973</v>
      </c>
      <c r="E108" s="666">
        <v>5223</v>
      </c>
      <c r="F108" s="784"/>
    </row>
    <row r="109" spans="2:6" x14ac:dyDescent="0.3">
      <c r="B109" s="631"/>
      <c r="C109" s="666" t="s">
        <v>1974</v>
      </c>
      <c r="D109" s="666" t="s">
        <v>1974</v>
      </c>
      <c r="E109" s="666">
        <v>2815</v>
      </c>
      <c r="F109" s="784" t="s">
        <v>1981</v>
      </c>
    </row>
    <row r="110" spans="2:6" x14ac:dyDescent="0.3">
      <c r="B110" s="631"/>
      <c r="C110" s="666" t="s">
        <v>1974</v>
      </c>
      <c r="D110" s="666" t="s">
        <v>1974</v>
      </c>
      <c r="E110" s="666">
        <v>29</v>
      </c>
      <c r="F110" s="784"/>
    </row>
    <row r="111" spans="2:6" x14ac:dyDescent="0.3">
      <c r="B111" s="631"/>
      <c r="C111" s="666" t="s">
        <v>1974</v>
      </c>
      <c r="D111" s="666" t="s">
        <v>1974</v>
      </c>
      <c r="E111" s="666">
        <v>291</v>
      </c>
      <c r="F111" s="784"/>
    </row>
    <row r="112" spans="2:6" x14ac:dyDescent="0.3">
      <c r="B112" s="631"/>
      <c r="C112" s="666" t="s">
        <v>1974</v>
      </c>
      <c r="D112" s="666" t="s">
        <v>1974</v>
      </c>
      <c r="E112" s="666">
        <v>2910</v>
      </c>
      <c r="F112" s="784"/>
    </row>
    <row r="113" spans="2:6" x14ac:dyDescent="0.3">
      <c r="B113" s="631"/>
      <c r="C113" s="666" t="s">
        <v>1974</v>
      </c>
      <c r="D113" s="666" t="s">
        <v>1974</v>
      </c>
      <c r="E113" s="666">
        <v>292</v>
      </c>
      <c r="F113" s="784"/>
    </row>
    <row r="114" spans="2:6" x14ac:dyDescent="0.3">
      <c r="B114" s="631"/>
      <c r="C114" s="666" t="s">
        <v>1974</v>
      </c>
      <c r="D114" s="666" t="s">
        <v>1974</v>
      </c>
      <c r="E114" s="666">
        <v>2920</v>
      </c>
      <c r="F114" s="784"/>
    </row>
    <row r="115" spans="2:6" x14ac:dyDescent="0.3">
      <c r="B115" s="631"/>
      <c r="C115" s="666" t="s">
        <v>1974</v>
      </c>
      <c r="D115" s="666" t="s">
        <v>1974</v>
      </c>
      <c r="E115" s="666">
        <v>293</v>
      </c>
      <c r="F115" s="784"/>
    </row>
    <row r="116" spans="2:6" x14ac:dyDescent="0.3">
      <c r="B116" s="631"/>
      <c r="C116" s="666" t="s">
        <v>1974</v>
      </c>
      <c r="D116" s="666" t="s">
        <v>1974</v>
      </c>
      <c r="E116" s="666">
        <v>2932</v>
      </c>
      <c r="F116" s="784"/>
    </row>
  </sheetData>
  <mergeCells count="11">
    <mergeCell ref="F109:F116"/>
    <mergeCell ref="F50:F65"/>
    <mergeCell ref="D26:E26"/>
    <mergeCell ref="F26:F27"/>
    <mergeCell ref="F28:F38"/>
    <mergeCell ref="F40:F49"/>
    <mergeCell ref="C22:I22"/>
    <mergeCell ref="F66:F90"/>
    <mergeCell ref="F91:F92"/>
    <mergeCell ref="F93:F101"/>
    <mergeCell ref="F102:F108"/>
  </mergeCells>
  <hyperlinks>
    <hyperlink ref="B2" location="Summary!B73" display="Template 3: Banking book - Indicators of potential climate change transition risk: Alignment metrics" xr:uid="{5B97EF7A-204B-485E-BC97-E5FA867528C2}"/>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A85C9-B13E-4E17-B0FF-B262D16B6056}">
  <sheetPr>
    <tabColor rgb="FF575783"/>
  </sheetPr>
  <dimension ref="B2:G9"/>
  <sheetViews>
    <sheetView workbookViewId="0">
      <selection activeCell="B2" sqref="B2"/>
    </sheetView>
  </sheetViews>
  <sheetFormatPr defaultColWidth="9.33203125" defaultRowHeight="14.4" x14ac:dyDescent="0.3"/>
  <cols>
    <col min="1" max="1" width="6.33203125" style="22" customWidth="1"/>
    <col min="2" max="2" width="3.5546875" style="22" customWidth="1"/>
    <col min="3" max="3" width="14.33203125" style="22" customWidth="1"/>
    <col min="4" max="4" width="16.33203125" style="22" customWidth="1"/>
    <col min="5" max="5" width="14.5546875" style="22" customWidth="1"/>
    <col min="6" max="6" width="16.5546875" style="22" customWidth="1"/>
    <col min="7" max="7" width="16.44140625" style="22" customWidth="1"/>
    <col min="8" max="16384" width="9.33203125" style="22"/>
  </cols>
  <sheetData>
    <row r="2" spans="2:7" ht="21" x14ac:dyDescent="0.4">
      <c r="B2" s="117" t="s">
        <v>1987</v>
      </c>
    </row>
    <row r="3" spans="2:7" x14ac:dyDescent="0.3">
      <c r="B3" s="626"/>
    </row>
    <row r="5" spans="2:7" x14ac:dyDescent="0.3">
      <c r="B5" s="33"/>
      <c r="C5" s="78" t="s">
        <v>23</v>
      </c>
      <c r="D5" s="78" t="s">
        <v>25</v>
      </c>
      <c r="E5" s="78" t="s">
        <v>26</v>
      </c>
      <c r="F5" s="78" t="s">
        <v>27</v>
      </c>
      <c r="G5" s="78" t="s">
        <v>28</v>
      </c>
    </row>
    <row r="6" spans="2:7" ht="72" x14ac:dyDescent="0.3">
      <c r="B6" s="33"/>
      <c r="C6" s="67" t="s">
        <v>1988</v>
      </c>
      <c r="D6" s="67" t="s">
        <v>1989</v>
      </c>
      <c r="E6" s="67" t="s">
        <v>1905</v>
      </c>
      <c r="F6" s="67" t="s">
        <v>1990</v>
      </c>
      <c r="G6" s="67" t="s">
        <v>1991</v>
      </c>
    </row>
    <row r="7" spans="2:7" x14ac:dyDescent="0.3">
      <c r="B7" s="643">
        <v>1</v>
      </c>
      <c r="C7" s="243"/>
      <c r="D7" s="243"/>
      <c r="E7" s="678"/>
      <c r="F7" s="679"/>
      <c r="G7" s="243"/>
    </row>
    <row r="8" spans="2:7" x14ac:dyDescent="0.3">
      <c r="C8" s="53" t="s">
        <v>1992</v>
      </c>
      <c r="F8"/>
    </row>
    <row r="9" spans="2:7" ht="62.4" customHeight="1" x14ac:dyDescent="0.3">
      <c r="C9" s="790" t="s">
        <v>1993</v>
      </c>
      <c r="D9" s="790"/>
      <c r="E9" s="790"/>
      <c r="F9" s="790"/>
      <c r="G9" s="790"/>
    </row>
  </sheetData>
  <mergeCells count="1">
    <mergeCell ref="C9:G9"/>
  </mergeCells>
  <hyperlinks>
    <hyperlink ref="B2" location="Summary!B74" display="Template 4: Banking book - Indicators of potential climate change transition risk: Exposures to top 20 carbon-intensive firms" xr:uid="{1F597DAB-52FC-481E-BAF8-E65C50638339}"/>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13955-FF5C-41CF-998F-CECC0876CCEF}">
  <sheetPr>
    <tabColor rgb="FF575783"/>
  </sheetPr>
  <dimension ref="B2:Q25"/>
  <sheetViews>
    <sheetView workbookViewId="0">
      <selection activeCell="B2" sqref="B2"/>
    </sheetView>
  </sheetViews>
  <sheetFormatPr defaultColWidth="8.6640625" defaultRowHeight="13.8" x14ac:dyDescent="0.3"/>
  <cols>
    <col min="1" max="1" width="4.21875" style="53" customWidth="1"/>
    <col min="2" max="2" width="8.5546875" style="53" customWidth="1"/>
    <col min="3" max="3" width="75.5546875" style="53" customWidth="1"/>
    <col min="4" max="4" width="8.6640625" style="53"/>
    <col min="5" max="5" width="16.44140625" style="53" bestFit="1" customWidth="1"/>
    <col min="6" max="11" width="16" style="53" customWidth="1"/>
    <col min="12" max="12" width="17.5546875" style="53" customWidth="1"/>
    <col min="13" max="13" width="14.33203125" style="53" bestFit="1" customWidth="1"/>
    <col min="14" max="14" width="12" style="53" customWidth="1"/>
    <col min="15" max="15" width="8.6640625" style="53"/>
    <col min="16" max="16" width="13.5546875" style="53" bestFit="1" customWidth="1"/>
    <col min="17" max="17" width="13" style="53" bestFit="1" customWidth="1"/>
    <col min="18" max="16384" width="8.6640625" style="53"/>
  </cols>
  <sheetData>
    <row r="2" spans="2:17" ht="21" x14ac:dyDescent="0.4">
      <c r="B2" s="117" t="s">
        <v>1994</v>
      </c>
    </row>
    <row r="5" spans="2:17" x14ac:dyDescent="0.3">
      <c r="B5" s="58"/>
      <c r="C5" s="105" t="s">
        <v>23</v>
      </c>
      <c r="D5" s="105" t="s">
        <v>25</v>
      </c>
      <c r="E5" s="105" t="s">
        <v>26</v>
      </c>
      <c r="F5" s="105" t="s">
        <v>27</v>
      </c>
      <c r="G5" s="105" t="s">
        <v>28</v>
      </c>
      <c r="H5" s="105" t="s">
        <v>29</v>
      </c>
      <c r="I5" s="105" t="s">
        <v>227</v>
      </c>
      <c r="J5" s="105" t="s">
        <v>228</v>
      </c>
      <c r="K5" s="105" t="s">
        <v>251</v>
      </c>
      <c r="L5" s="105" t="s">
        <v>252</v>
      </c>
      <c r="M5" s="105" t="s">
        <v>253</v>
      </c>
      <c r="N5" s="105" t="s">
        <v>254</v>
      </c>
      <c r="O5" s="105" t="s">
        <v>264</v>
      </c>
      <c r="P5" s="105" t="s">
        <v>265</v>
      </c>
      <c r="Q5" s="105" t="s">
        <v>364</v>
      </c>
    </row>
    <row r="6" spans="2:17" x14ac:dyDescent="0.3">
      <c r="B6" s="58"/>
      <c r="C6" s="723" t="s">
        <v>1995</v>
      </c>
      <c r="D6" s="792" t="s">
        <v>1903</v>
      </c>
      <c r="E6" s="792"/>
      <c r="F6" s="792"/>
      <c r="G6" s="792"/>
      <c r="H6" s="792"/>
      <c r="I6" s="792"/>
      <c r="J6" s="792"/>
      <c r="K6" s="792"/>
      <c r="L6" s="792"/>
      <c r="M6" s="792"/>
      <c r="N6" s="792"/>
      <c r="O6" s="792"/>
      <c r="P6" s="792"/>
      <c r="Q6" s="792"/>
    </row>
    <row r="7" spans="2:17" x14ac:dyDescent="0.3">
      <c r="B7" s="58"/>
      <c r="C7" s="723"/>
      <c r="D7" s="104"/>
      <c r="E7" s="723" t="s">
        <v>2000</v>
      </c>
      <c r="F7" s="723"/>
      <c r="G7" s="723"/>
      <c r="H7" s="723"/>
      <c r="I7" s="723"/>
      <c r="J7" s="723"/>
      <c r="K7" s="723"/>
      <c r="L7" s="723"/>
      <c r="M7" s="723"/>
      <c r="N7" s="723"/>
      <c r="O7" s="723"/>
      <c r="P7" s="723"/>
      <c r="Q7" s="723"/>
    </row>
    <row r="8" spans="2:17" ht="43.2" customHeight="1" x14ac:dyDescent="0.3">
      <c r="B8" s="58"/>
      <c r="C8" s="723"/>
      <c r="D8" s="104"/>
      <c r="E8" s="723" t="s">
        <v>2001</v>
      </c>
      <c r="F8" s="723"/>
      <c r="G8" s="723"/>
      <c r="H8" s="723"/>
      <c r="I8" s="723"/>
      <c r="J8" s="723" t="s">
        <v>2002</v>
      </c>
      <c r="K8" s="723" t="s">
        <v>2003</v>
      </c>
      <c r="L8" s="723" t="s">
        <v>2004</v>
      </c>
      <c r="M8" s="723" t="s">
        <v>1909</v>
      </c>
      <c r="N8" s="723" t="s">
        <v>1907</v>
      </c>
      <c r="O8" s="793" t="s">
        <v>1380</v>
      </c>
      <c r="P8" s="793"/>
      <c r="Q8" s="793"/>
    </row>
    <row r="9" spans="2:17" ht="41.4" x14ac:dyDescent="0.3">
      <c r="B9" s="58"/>
      <c r="C9" s="723"/>
      <c r="D9" s="104"/>
      <c r="E9" s="68" t="s">
        <v>1913</v>
      </c>
      <c r="F9" s="68" t="s">
        <v>1914</v>
      </c>
      <c r="G9" s="68" t="s">
        <v>1915</v>
      </c>
      <c r="H9" s="68" t="s">
        <v>1916</v>
      </c>
      <c r="I9" s="104" t="s">
        <v>1917</v>
      </c>
      <c r="J9" s="723"/>
      <c r="K9" s="723"/>
      <c r="L9" s="723"/>
      <c r="M9" s="723"/>
      <c r="N9" s="723"/>
      <c r="O9" s="58"/>
      <c r="P9" s="104" t="s">
        <v>2005</v>
      </c>
      <c r="Q9" s="104" t="s">
        <v>1907</v>
      </c>
    </row>
    <row r="10" spans="2:17" x14ac:dyDescent="0.3">
      <c r="B10" s="313">
        <v>1</v>
      </c>
      <c r="C10" s="671" t="s">
        <v>1848</v>
      </c>
      <c r="D10" s="671">
        <v>51.609000000000002</v>
      </c>
      <c r="E10" s="671">
        <v>1.782</v>
      </c>
      <c r="F10" s="671">
        <v>0</v>
      </c>
      <c r="G10" s="671">
        <v>0</v>
      </c>
      <c r="H10" s="671">
        <v>0</v>
      </c>
      <c r="I10" s="689" t="s">
        <v>690</v>
      </c>
      <c r="J10" s="671" t="s">
        <v>691</v>
      </c>
      <c r="K10" s="671">
        <v>1.782</v>
      </c>
      <c r="L10" s="671">
        <v>1.782</v>
      </c>
      <c r="M10" s="671">
        <v>1.5640000000000001</v>
      </c>
      <c r="N10" s="671">
        <v>0</v>
      </c>
      <c r="O10" s="312">
        <v>-0.01</v>
      </c>
      <c r="P10" s="312">
        <v>-0.01</v>
      </c>
      <c r="Q10" s="312">
        <v>0</v>
      </c>
    </row>
    <row r="11" spans="2:17" x14ac:dyDescent="0.3">
      <c r="B11" s="313">
        <v>2</v>
      </c>
      <c r="C11" s="671" t="s">
        <v>1849</v>
      </c>
      <c r="D11" s="671">
        <v>7.117</v>
      </c>
      <c r="E11" s="671">
        <v>0</v>
      </c>
      <c r="F11" s="671">
        <v>0</v>
      </c>
      <c r="G11" s="671">
        <v>0</v>
      </c>
      <c r="H11" s="671">
        <v>0</v>
      </c>
      <c r="I11" s="689" t="s">
        <v>691</v>
      </c>
      <c r="J11" s="671" t="s">
        <v>691</v>
      </c>
      <c r="K11" s="671">
        <v>0</v>
      </c>
      <c r="L11" s="671">
        <v>0</v>
      </c>
      <c r="M11" s="671">
        <v>0</v>
      </c>
      <c r="N11" s="671">
        <v>0</v>
      </c>
      <c r="O11" s="312">
        <v>0</v>
      </c>
      <c r="P11" s="312">
        <v>0</v>
      </c>
      <c r="Q11" s="312">
        <v>0</v>
      </c>
    </row>
    <row r="12" spans="2:17" x14ac:dyDescent="0.3">
      <c r="B12" s="313">
        <v>3</v>
      </c>
      <c r="C12" s="671" t="s">
        <v>1855</v>
      </c>
      <c r="D12" s="671">
        <v>282.75400000000002</v>
      </c>
      <c r="E12" s="671">
        <v>49.755000000000003</v>
      </c>
      <c r="F12" s="671">
        <v>-2E-3</v>
      </c>
      <c r="G12" s="671">
        <v>0</v>
      </c>
      <c r="H12" s="671">
        <v>0</v>
      </c>
      <c r="I12" s="689" t="s">
        <v>692</v>
      </c>
      <c r="J12" s="671" t="s">
        <v>691</v>
      </c>
      <c r="K12" s="671">
        <v>49.753</v>
      </c>
      <c r="L12" s="671">
        <v>49.753</v>
      </c>
      <c r="M12" s="671">
        <v>4.9530000000000003</v>
      </c>
      <c r="N12" s="671">
        <v>0.56000000000000005</v>
      </c>
      <c r="O12" s="312">
        <v>-0.58599999999999997</v>
      </c>
      <c r="P12" s="312">
        <v>-0.14599999999999999</v>
      </c>
      <c r="Q12" s="312">
        <v>-2.5000000000000001E-2</v>
      </c>
    </row>
    <row r="13" spans="2:17" x14ac:dyDescent="0.3">
      <c r="B13" s="313">
        <v>4</v>
      </c>
      <c r="C13" s="671" t="s">
        <v>1880</v>
      </c>
      <c r="D13" s="671">
        <v>163.97200000000001</v>
      </c>
      <c r="E13" s="671">
        <v>30.222999999999999</v>
      </c>
      <c r="F13" s="671">
        <v>4.1289999999999996</v>
      </c>
      <c r="G13" s="671">
        <v>0</v>
      </c>
      <c r="H13" s="671">
        <v>0</v>
      </c>
      <c r="I13" s="689" t="s">
        <v>693</v>
      </c>
      <c r="J13" s="671" t="s">
        <v>691</v>
      </c>
      <c r="K13" s="671">
        <v>34.351999999999997</v>
      </c>
      <c r="L13" s="671">
        <v>34.351999999999997</v>
      </c>
      <c r="M13" s="671">
        <v>2.1040000000000001</v>
      </c>
      <c r="N13" s="671">
        <v>3.33</v>
      </c>
      <c r="O13" s="312">
        <v>-6.3E-2</v>
      </c>
      <c r="P13" s="312">
        <v>-8.9999999999999993E-3</v>
      </c>
      <c r="Q13" s="312">
        <v>-8.0000000000000002E-3</v>
      </c>
    </row>
    <row r="14" spans="2:17" x14ac:dyDescent="0.3">
      <c r="B14" s="313">
        <v>5</v>
      </c>
      <c r="C14" s="671" t="s">
        <v>1885</v>
      </c>
      <c r="D14" s="671">
        <v>27.923999999999999</v>
      </c>
      <c r="E14" s="671">
        <v>7.34</v>
      </c>
      <c r="F14" s="671">
        <v>0.121</v>
      </c>
      <c r="G14" s="671">
        <v>0</v>
      </c>
      <c r="H14" s="671">
        <v>0</v>
      </c>
      <c r="I14" s="689" t="s">
        <v>694</v>
      </c>
      <c r="J14" s="671" t="s">
        <v>691</v>
      </c>
      <c r="K14" s="671">
        <v>7.4610000000000003</v>
      </c>
      <c r="L14" s="671">
        <v>7.4610000000000003</v>
      </c>
      <c r="M14" s="671">
        <v>0</v>
      </c>
      <c r="N14" s="671">
        <v>0</v>
      </c>
      <c r="O14" s="312">
        <v>-5.6000000000000001E-2</v>
      </c>
      <c r="P14" s="312">
        <v>0</v>
      </c>
      <c r="Q14" s="312">
        <v>0</v>
      </c>
    </row>
    <row r="15" spans="2:17" x14ac:dyDescent="0.3">
      <c r="B15" s="313">
        <v>6</v>
      </c>
      <c r="C15" s="671" t="s">
        <v>1886</v>
      </c>
      <c r="D15" s="671">
        <v>171.29</v>
      </c>
      <c r="E15" s="671">
        <v>40.134999999999998</v>
      </c>
      <c r="F15" s="671">
        <v>3.734</v>
      </c>
      <c r="G15" s="671">
        <v>0</v>
      </c>
      <c r="H15" s="671">
        <v>0</v>
      </c>
      <c r="I15" s="689" t="s">
        <v>695</v>
      </c>
      <c r="J15" s="671" t="s">
        <v>691</v>
      </c>
      <c r="K15" s="671">
        <v>43.869</v>
      </c>
      <c r="L15" s="671">
        <v>43.869</v>
      </c>
      <c r="M15" s="671">
        <v>0.96099999999999997</v>
      </c>
      <c r="N15" s="671">
        <v>0.51400000000000001</v>
      </c>
      <c r="O15" s="312">
        <v>-0.34100000000000003</v>
      </c>
      <c r="P15" s="312">
        <v>-0.01</v>
      </c>
      <c r="Q15" s="312">
        <v>-7.4999999999999997E-2</v>
      </c>
    </row>
    <row r="16" spans="2:17" x14ac:dyDescent="0.3">
      <c r="B16" s="313">
        <v>7</v>
      </c>
      <c r="C16" s="671" t="s">
        <v>1890</v>
      </c>
      <c r="D16" s="671">
        <v>225.46199999999999</v>
      </c>
      <c r="E16" s="671">
        <v>103.166</v>
      </c>
      <c r="F16" s="671">
        <v>0</v>
      </c>
      <c r="G16" s="671">
        <v>3.2050000000000001</v>
      </c>
      <c r="H16" s="671">
        <v>0</v>
      </c>
      <c r="I16" s="689" t="s">
        <v>696</v>
      </c>
      <c r="J16" s="671" t="s">
        <v>691</v>
      </c>
      <c r="K16" s="671">
        <v>106.371</v>
      </c>
      <c r="L16" s="671">
        <v>106.371</v>
      </c>
      <c r="M16" s="671">
        <v>6.9610000000000003</v>
      </c>
      <c r="N16" s="671">
        <v>0.17499999999999999</v>
      </c>
      <c r="O16" s="312">
        <v>-0.59799999999999998</v>
      </c>
      <c r="P16" s="312">
        <v>-7.9000000000000001E-2</v>
      </c>
      <c r="Q16" s="312">
        <v>-4.0000000000000001E-3</v>
      </c>
    </row>
    <row r="17" spans="2:17" x14ac:dyDescent="0.3">
      <c r="B17" s="313">
        <v>8</v>
      </c>
      <c r="C17" s="671" t="s">
        <v>1891</v>
      </c>
      <c r="D17" s="671">
        <v>121.922</v>
      </c>
      <c r="E17" s="671">
        <v>16.228000000000002</v>
      </c>
      <c r="F17" s="671">
        <v>0</v>
      </c>
      <c r="G17" s="671">
        <v>0</v>
      </c>
      <c r="H17" s="671">
        <v>0</v>
      </c>
      <c r="I17" s="689" t="s">
        <v>697</v>
      </c>
      <c r="J17" s="671" t="s">
        <v>691</v>
      </c>
      <c r="K17" s="671">
        <v>16.228000000000002</v>
      </c>
      <c r="L17" s="671">
        <v>16.228000000000002</v>
      </c>
      <c r="M17" s="671">
        <v>0.16600000000000001</v>
      </c>
      <c r="N17" s="671">
        <v>0</v>
      </c>
      <c r="O17" s="312">
        <v>-5.0999999999999997E-2</v>
      </c>
      <c r="P17" s="312">
        <v>0</v>
      </c>
      <c r="Q17" s="312">
        <v>0</v>
      </c>
    </row>
    <row r="18" spans="2:17" x14ac:dyDescent="0.3">
      <c r="B18" s="313">
        <v>9</v>
      </c>
      <c r="C18" s="671" t="s">
        <v>1898</v>
      </c>
      <c r="D18" s="671">
        <v>509.30200000000002</v>
      </c>
      <c r="E18" s="671">
        <v>185.25399999999999</v>
      </c>
      <c r="F18" s="671">
        <v>3.8820000000000001</v>
      </c>
      <c r="G18" s="671">
        <v>0</v>
      </c>
      <c r="H18" s="671">
        <v>0</v>
      </c>
      <c r="I18" s="689" t="s">
        <v>698</v>
      </c>
      <c r="J18" s="671" t="s">
        <v>691</v>
      </c>
      <c r="K18" s="671">
        <v>189.136</v>
      </c>
      <c r="L18" s="671">
        <v>189.136</v>
      </c>
      <c r="M18" s="671">
        <v>10.705</v>
      </c>
      <c r="N18" s="671">
        <v>0.62</v>
      </c>
      <c r="O18" s="312">
        <v>-0.55100000000000005</v>
      </c>
      <c r="P18" s="312">
        <v>-2.1999999999999999E-2</v>
      </c>
      <c r="Q18" s="312">
        <v>-1.4999999999999999E-2</v>
      </c>
    </row>
    <row r="19" spans="2:17" x14ac:dyDescent="0.3">
      <c r="B19" s="313">
        <v>10</v>
      </c>
      <c r="C19" s="671" t="s">
        <v>1996</v>
      </c>
      <c r="D19" s="671">
        <v>1268.837</v>
      </c>
      <c r="E19" s="671">
        <v>92.875</v>
      </c>
      <c r="F19" s="671">
        <v>46.628999999999998</v>
      </c>
      <c r="G19" s="671">
        <v>0</v>
      </c>
      <c r="H19" s="671">
        <v>0</v>
      </c>
      <c r="I19" s="689" t="s">
        <v>699</v>
      </c>
      <c r="J19" s="671" t="s">
        <v>691</v>
      </c>
      <c r="K19" s="671">
        <v>139.50299999999999</v>
      </c>
      <c r="L19" s="671">
        <v>139.50299999999999</v>
      </c>
      <c r="M19" s="671">
        <v>25.242000000000001</v>
      </c>
      <c r="N19" s="671">
        <v>0.71899999999999997</v>
      </c>
      <c r="O19" s="312">
        <v>-0.95799999999999996</v>
      </c>
      <c r="P19" s="312">
        <v>-0.317</v>
      </c>
      <c r="Q19" s="312">
        <v>-0.08</v>
      </c>
    </row>
    <row r="20" spans="2:17" x14ac:dyDescent="0.3">
      <c r="B20" s="313">
        <v>11</v>
      </c>
      <c r="C20" s="671" t="s">
        <v>1997</v>
      </c>
      <c r="D20" s="671">
        <v>256.99</v>
      </c>
      <c r="E20" s="671">
        <v>467.30700000000002</v>
      </c>
      <c r="F20" s="671">
        <v>64.784999999999997</v>
      </c>
      <c r="G20" s="671">
        <v>3.2050000000000001</v>
      </c>
      <c r="H20" s="671">
        <v>0</v>
      </c>
      <c r="I20" s="689" t="s">
        <v>700</v>
      </c>
      <c r="J20" s="671" t="s">
        <v>691</v>
      </c>
      <c r="K20" s="671">
        <v>535.29700000000003</v>
      </c>
      <c r="L20" s="671">
        <v>535.29700000000003</v>
      </c>
      <c r="M20" s="671">
        <v>46.904000000000003</v>
      </c>
      <c r="N20" s="671">
        <v>4.8659999999999997</v>
      </c>
      <c r="O20" s="312">
        <v>-2.6059999999999999</v>
      </c>
      <c r="P20" s="312">
        <v>-0.39400000000000002</v>
      </c>
      <c r="Q20" s="312">
        <v>-0.12</v>
      </c>
    </row>
    <row r="21" spans="2:17" x14ac:dyDescent="0.3">
      <c r="B21" s="313">
        <v>12</v>
      </c>
      <c r="C21" s="671" t="s">
        <v>1998</v>
      </c>
      <c r="D21" s="671">
        <v>0</v>
      </c>
      <c r="E21" s="671">
        <v>0</v>
      </c>
      <c r="F21" s="671">
        <v>0</v>
      </c>
      <c r="G21" s="671">
        <v>0</v>
      </c>
      <c r="H21" s="671">
        <v>0</v>
      </c>
      <c r="I21" s="671">
        <v>0</v>
      </c>
      <c r="J21" s="671" t="s">
        <v>691</v>
      </c>
      <c r="K21" s="671">
        <v>0</v>
      </c>
      <c r="L21" s="671">
        <v>0</v>
      </c>
      <c r="M21" s="671">
        <v>0</v>
      </c>
      <c r="N21" s="671">
        <v>0</v>
      </c>
      <c r="O21" s="312">
        <v>0</v>
      </c>
      <c r="P21" s="312">
        <v>0</v>
      </c>
      <c r="Q21" s="312">
        <v>0</v>
      </c>
    </row>
    <row r="22" spans="2:17" x14ac:dyDescent="0.3">
      <c r="B22" s="313">
        <v>13</v>
      </c>
      <c r="C22" s="671" t="s">
        <v>1999</v>
      </c>
      <c r="D22" s="671">
        <v>0</v>
      </c>
      <c r="E22" s="671">
        <v>0</v>
      </c>
      <c r="F22" s="671">
        <v>0</v>
      </c>
      <c r="G22" s="671">
        <v>0</v>
      </c>
      <c r="H22" s="671">
        <v>0</v>
      </c>
      <c r="I22" s="671">
        <v>0</v>
      </c>
      <c r="J22" s="671" t="s">
        <v>691</v>
      </c>
      <c r="K22" s="671">
        <v>0</v>
      </c>
      <c r="L22" s="671">
        <v>0</v>
      </c>
      <c r="M22" s="671">
        <v>0</v>
      </c>
      <c r="N22" s="671">
        <v>0</v>
      </c>
      <c r="O22" s="671">
        <v>0</v>
      </c>
      <c r="P22" s="671">
        <v>0</v>
      </c>
      <c r="Q22" s="671">
        <v>0</v>
      </c>
    </row>
    <row r="25" spans="2:17" ht="30" customHeight="1" x14ac:dyDescent="0.3">
      <c r="C25" s="791" t="s">
        <v>2006</v>
      </c>
      <c r="D25" s="791"/>
      <c r="E25" s="791"/>
      <c r="F25" s="791"/>
      <c r="G25" s="791"/>
      <c r="H25" s="791"/>
      <c r="I25" s="791"/>
      <c r="J25" s="791"/>
      <c r="K25" s="791"/>
      <c r="L25" s="791"/>
      <c r="M25" s="791"/>
      <c r="N25" s="791"/>
      <c r="O25" s="791"/>
      <c r="P25" s="791"/>
      <c r="Q25" s="791"/>
    </row>
  </sheetData>
  <mergeCells count="11">
    <mergeCell ref="C25:Q25"/>
    <mergeCell ref="C6:C9"/>
    <mergeCell ref="D6:Q6"/>
    <mergeCell ref="E7:Q7"/>
    <mergeCell ref="E8:I8"/>
    <mergeCell ref="J8:J9"/>
    <mergeCell ref="K8:K9"/>
    <mergeCell ref="L8:L9"/>
    <mergeCell ref="M8:M9"/>
    <mergeCell ref="N8:N9"/>
    <mergeCell ref="O8:Q8"/>
  </mergeCells>
  <hyperlinks>
    <hyperlink ref="B2" location="Summary!B75" display="Template 5: Banking book - Indicators of potential climate change physical risk: Exposures subject to physical risk" xr:uid="{815E3663-91E6-4BE2-92A7-AEDDEA8C5E8C}"/>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EDDD9-0FFC-4C61-AA12-F2C947FA517D}">
  <sheetPr>
    <tabColor rgb="FF575783"/>
  </sheetPr>
  <dimension ref="B1:AC23"/>
  <sheetViews>
    <sheetView workbookViewId="0">
      <selection activeCell="C6" sqref="C6"/>
    </sheetView>
  </sheetViews>
  <sheetFormatPr defaultColWidth="8.88671875" defaultRowHeight="11.4" x14ac:dyDescent="0.3"/>
  <cols>
    <col min="1" max="1" width="5.44140625" style="518" customWidth="1"/>
    <col min="2" max="2" width="7.88671875" style="518" customWidth="1"/>
    <col min="3" max="3" width="48.33203125" style="518" customWidth="1"/>
    <col min="4" max="4" width="23.5546875" style="518" customWidth="1"/>
    <col min="5" max="9" width="6.109375" style="518" customWidth="1"/>
    <col min="10" max="16384" width="8.88671875" style="518"/>
  </cols>
  <sheetData>
    <row r="1" spans="2:29" ht="12" customHeight="1" x14ac:dyDescent="0.3"/>
    <row r="2" spans="2:29" ht="21" x14ac:dyDescent="0.3">
      <c r="B2" s="75" t="s">
        <v>2008</v>
      </c>
      <c r="C2" s="519"/>
      <c r="E2" s="519"/>
      <c r="F2" s="519"/>
    </row>
    <row r="3" spans="2:29" x14ac:dyDescent="0.3">
      <c r="B3" s="520"/>
      <c r="C3" s="519"/>
      <c r="E3" s="519"/>
      <c r="F3" s="519"/>
    </row>
    <row r="4" spans="2:29" x14ac:dyDescent="0.3">
      <c r="B4" s="523"/>
      <c r="C4" s="523"/>
      <c r="D4" s="524" t="s">
        <v>23</v>
      </c>
      <c r="E4" s="524" t="s">
        <v>25</v>
      </c>
      <c r="F4" s="524" t="s">
        <v>26</v>
      </c>
      <c r="G4" s="524" t="s">
        <v>27</v>
      </c>
      <c r="H4" s="524" t="s">
        <v>28</v>
      </c>
      <c r="I4" s="524" t="s">
        <v>29</v>
      </c>
    </row>
    <row r="5" spans="2:29" s="521" customFormat="1" ht="51" customHeight="1" x14ac:dyDescent="0.3">
      <c r="B5" s="523"/>
      <c r="C5" s="704" t="s">
        <v>2086</v>
      </c>
      <c r="D5" s="525" t="s">
        <v>2020</v>
      </c>
      <c r="E5" s="794" t="s">
        <v>2025</v>
      </c>
      <c r="F5" s="794"/>
      <c r="G5" s="794"/>
      <c r="H5" s="794"/>
      <c r="I5" s="794"/>
      <c r="J5" s="518"/>
      <c r="K5" s="518"/>
      <c r="L5" s="518"/>
      <c r="M5" s="518"/>
      <c r="N5" s="518"/>
      <c r="O5" s="518"/>
      <c r="P5" s="518"/>
      <c r="Q5" s="518"/>
      <c r="R5" s="518"/>
      <c r="S5" s="518"/>
      <c r="T5" s="518"/>
      <c r="U5" s="518"/>
      <c r="V5" s="518"/>
      <c r="W5" s="518"/>
      <c r="X5" s="518"/>
      <c r="Y5" s="518"/>
      <c r="Z5" s="518"/>
      <c r="AA5" s="518"/>
      <c r="AB5" s="518"/>
      <c r="AC5" s="518"/>
    </row>
    <row r="6" spans="2:29" s="522" customFormat="1" ht="16.5" customHeight="1" x14ac:dyDescent="0.3">
      <c r="B6" s="526"/>
      <c r="C6" s="526"/>
      <c r="D6" s="527" t="s">
        <v>30</v>
      </c>
      <c r="E6" s="527" t="s">
        <v>30</v>
      </c>
      <c r="F6" s="527" t="s">
        <v>31</v>
      </c>
      <c r="G6" s="527" t="s">
        <v>32</v>
      </c>
      <c r="H6" s="527" t="s">
        <v>33</v>
      </c>
      <c r="I6" s="527" t="s">
        <v>34</v>
      </c>
    </row>
    <row r="7" spans="2:29" ht="21.6" customHeight="1" x14ac:dyDescent="0.3">
      <c r="B7" s="795" t="s">
        <v>2009</v>
      </c>
      <c r="C7" s="795"/>
      <c r="D7" s="795"/>
      <c r="E7" s="795"/>
      <c r="F7" s="795"/>
      <c r="G7" s="795"/>
      <c r="H7" s="795"/>
      <c r="I7" s="795"/>
    </row>
    <row r="8" spans="2:29" ht="28.5" customHeight="1" x14ac:dyDescent="0.2">
      <c r="B8" s="528" t="s">
        <v>35</v>
      </c>
      <c r="C8" s="529" t="s">
        <v>2010</v>
      </c>
      <c r="D8" s="530">
        <v>1572039.9210000001</v>
      </c>
      <c r="E8" s="531"/>
      <c r="F8" s="531"/>
      <c r="G8" s="531"/>
      <c r="H8" s="531"/>
      <c r="I8" s="531"/>
    </row>
    <row r="9" spans="2:29" ht="28.2" customHeight="1" x14ac:dyDescent="0.2">
      <c r="B9" s="528" t="s">
        <v>36</v>
      </c>
      <c r="C9" s="532" t="s">
        <v>2011</v>
      </c>
      <c r="D9" s="530">
        <v>664317.92099999997</v>
      </c>
      <c r="E9" s="534"/>
      <c r="F9" s="534"/>
      <c r="G9" s="534"/>
      <c r="H9" s="534"/>
      <c r="I9" s="534"/>
    </row>
    <row r="10" spans="2:29" ht="28.2" customHeight="1" x14ac:dyDescent="0.2">
      <c r="B10" s="528" t="s">
        <v>37</v>
      </c>
      <c r="C10" s="529" t="s">
        <v>2012</v>
      </c>
      <c r="D10" s="530">
        <v>2835136.0079999999</v>
      </c>
      <c r="E10" s="531"/>
      <c r="F10" s="531"/>
      <c r="G10" s="531"/>
      <c r="H10" s="531"/>
      <c r="I10" s="531"/>
    </row>
    <row r="11" spans="2:29" ht="28.2" customHeight="1" x14ac:dyDescent="0.2">
      <c r="B11" s="528" t="s">
        <v>38</v>
      </c>
      <c r="C11" s="529" t="s">
        <v>2013</v>
      </c>
      <c r="D11" s="533">
        <v>0.55448483478892063</v>
      </c>
      <c r="E11" s="531"/>
      <c r="F11" s="531"/>
      <c r="G11" s="531"/>
      <c r="H11" s="531"/>
      <c r="I11" s="531"/>
    </row>
    <row r="12" spans="2:29" ht="28.2" customHeight="1" x14ac:dyDescent="0.2">
      <c r="B12" s="528" t="s">
        <v>39</v>
      </c>
      <c r="C12" s="532" t="s">
        <v>2011</v>
      </c>
      <c r="D12" s="533">
        <v>0.23431606777434008</v>
      </c>
      <c r="E12" s="534"/>
      <c r="F12" s="534"/>
      <c r="G12" s="534"/>
      <c r="H12" s="534"/>
      <c r="I12" s="534"/>
    </row>
    <row r="13" spans="2:29" ht="28.2" customHeight="1" x14ac:dyDescent="0.2">
      <c r="B13" s="528" t="s">
        <v>40</v>
      </c>
      <c r="C13" s="529" t="s">
        <v>2014</v>
      </c>
      <c r="D13" s="530">
        <v>6138901.9210000001</v>
      </c>
      <c r="E13" s="531"/>
      <c r="F13" s="531"/>
      <c r="G13" s="531"/>
      <c r="H13" s="531"/>
      <c r="I13" s="531"/>
    </row>
    <row r="14" spans="2:29" ht="28.5" customHeight="1" x14ac:dyDescent="0.2">
      <c r="B14" s="528" t="s">
        <v>41</v>
      </c>
      <c r="C14" s="529" t="s">
        <v>2015</v>
      </c>
      <c r="D14" s="533">
        <v>0.25607835753530356</v>
      </c>
      <c r="E14" s="531"/>
      <c r="F14" s="531"/>
      <c r="G14" s="531"/>
      <c r="H14" s="531"/>
      <c r="I14" s="531"/>
    </row>
    <row r="15" spans="2:29" ht="28.2" customHeight="1" x14ac:dyDescent="0.2">
      <c r="B15" s="528" t="s">
        <v>42</v>
      </c>
      <c r="C15" s="532" t="s">
        <v>2016</v>
      </c>
      <c r="D15" s="533">
        <v>0.10821445423773533</v>
      </c>
      <c r="E15" s="534"/>
      <c r="F15" s="534"/>
      <c r="G15" s="534"/>
      <c r="H15" s="534"/>
      <c r="I15" s="534"/>
    </row>
    <row r="16" spans="2:29" ht="42" customHeight="1" x14ac:dyDescent="0.2">
      <c r="B16" s="528" t="s">
        <v>43</v>
      </c>
      <c r="C16" s="529" t="s">
        <v>2017</v>
      </c>
      <c r="D16" s="534"/>
      <c r="E16" s="531"/>
      <c r="F16" s="531"/>
      <c r="G16" s="531"/>
      <c r="H16" s="531"/>
      <c r="I16" s="531"/>
    </row>
    <row r="17" spans="2:9" ht="61.5" customHeight="1" x14ac:dyDescent="0.2">
      <c r="B17" s="528" t="s">
        <v>44</v>
      </c>
      <c r="C17" s="529" t="s">
        <v>2018</v>
      </c>
      <c r="D17" s="534"/>
      <c r="E17" s="531"/>
      <c r="F17" s="531"/>
      <c r="G17" s="531"/>
      <c r="H17" s="531"/>
      <c r="I17" s="531"/>
    </row>
    <row r="18" spans="2:9" ht="111" customHeight="1" x14ac:dyDescent="0.2">
      <c r="B18" s="528" t="s">
        <v>45</v>
      </c>
      <c r="C18" s="529" t="s">
        <v>2019</v>
      </c>
      <c r="D18" s="534"/>
      <c r="E18" s="531"/>
      <c r="F18" s="531"/>
      <c r="G18" s="531"/>
      <c r="H18" s="531"/>
      <c r="I18" s="531"/>
    </row>
    <row r="19" spans="2:9" ht="19.8" customHeight="1" x14ac:dyDescent="0.3">
      <c r="B19" s="795" t="s">
        <v>2020</v>
      </c>
      <c r="C19" s="795"/>
      <c r="D19" s="795"/>
      <c r="E19" s="795"/>
      <c r="F19" s="795"/>
      <c r="G19" s="795"/>
      <c r="H19" s="795"/>
      <c r="I19" s="795"/>
    </row>
    <row r="20" spans="2:9" ht="26.1" customHeight="1" x14ac:dyDescent="0.2">
      <c r="B20" s="528" t="s">
        <v>46</v>
      </c>
      <c r="C20" s="529" t="s">
        <v>2021</v>
      </c>
      <c r="D20" s="533">
        <v>0.2273</v>
      </c>
      <c r="E20" s="535"/>
      <c r="F20" s="535"/>
      <c r="G20" s="535"/>
      <c r="H20" s="535"/>
      <c r="I20" s="535"/>
    </row>
    <row r="21" spans="2:9" ht="24.6" customHeight="1" x14ac:dyDescent="0.2">
      <c r="B21" s="528" t="s">
        <v>47</v>
      </c>
      <c r="C21" s="532" t="s">
        <v>2022</v>
      </c>
      <c r="D21" s="533">
        <v>0.13500000000000001</v>
      </c>
      <c r="E21" s="535"/>
      <c r="F21" s="535"/>
      <c r="G21" s="535"/>
      <c r="H21" s="535"/>
      <c r="I21" s="535"/>
    </row>
    <row r="22" spans="2:9" ht="28.5" customHeight="1" x14ac:dyDescent="0.2">
      <c r="B22" s="528" t="s">
        <v>48</v>
      </c>
      <c r="C22" s="529" t="s">
        <v>2023</v>
      </c>
      <c r="D22" s="533">
        <v>7.1999999999999995E-2</v>
      </c>
      <c r="E22" s="535"/>
      <c r="F22" s="535"/>
      <c r="G22" s="535"/>
      <c r="H22" s="535"/>
      <c r="I22" s="535"/>
    </row>
    <row r="23" spans="2:9" ht="30" customHeight="1" x14ac:dyDescent="0.2">
      <c r="B23" s="528" t="s">
        <v>49</v>
      </c>
      <c r="C23" s="532" t="s">
        <v>2024</v>
      </c>
      <c r="D23" s="533">
        <v>7.1999999999999995E-2</v>
      </c>
      <c r="E23" s="535"/>
      <c r="F23" s="535"/>
      <c r="G23" s="535"/>
      <c r="H23" s="535"/>
      <c r="I23" s="535"/>
    </row>
  </sheetData>
  <mergeCells count="3">
    <mergeCell ref="E5:I5"/>
    <mergeCell ref="B7:I7"/>
    <mergeCell ref="B19:I19"/>
  </mergeCells>
  <conditionalFormatting sqref="D8:I18 D20:I23">
    <cfRule type="cellIs" dxfId="1" priority="1" stopIfTrue="1" operator="lessThan">
      <formula>0</formula>
    </cfRule>
  </conditionalFormatting>
  <hyperlinks>
    <hyperlink ref="B2" location="Summary!B77" display="EU KM2: Key metrics - MREL and, where applicable, G-SII requirement for own funds and eligible liabilities" xr:uid="{68A79661-27EA-408D-B9D7-EFD42DD97FE1}"/>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C483-9B1D-40FF-8022-C01F19FE9F3B}">
  <sheetPr>
    <tabColor rgb="FF575783"/>
  </sheetPr>
  <dimension ref="A2:F50"/>
  <sheetViews>
    <sheetView workbookViewId="0">
      <selection activeCell="B6" sqref="B6:F6"/>
    </sheetView>
  </sheetViews>
  <sheetFormatPr defaultColWidth="11.44140625" defaultRowHeight="11.4" x14ac:dyDescent="0.2"/>
  <cols>
    <col min="1" max="1" width="4.44140625" style="536" customWidth="1"/>
    <col min="2" max="2" width="7.88671875" style="536" customWidth="1"/>
    <col min="3" max="3" width="73.109375" style="536" customWidth="1"/>
    <col min="4" max="6" width="18.5546875" style="536" customWidth="1"/>
    <col min="7" max="16384" width="11.44140625" style="536"/>
  </cols>
  <sheetData>
    <row r="2" spans="1:6" ht="21" x14ac:dyDescent="0.2">
      <c r="B2" s="65" t="s">
        <v>2027</v>
      </c>
    </row>
    <row r="4" spans="1:6" x14ac:dyDescent="0.2">
      <c r="B4" s="539"/>
      <c r="C4" s="539"/>
      <c r="D4" s="540" t="s">
        <v>23</v>
      </c>
      <c r="E4" s="540" t="s">
        <v>25</v>
      </c>
      <c r="F4" s="540" t="s">
        <v>26</v>
      </c>
    </row>
    <row r="5" spans="1:6" ht="57" x14ac:dyDescent="0.2">
      <c r="B5" s="541"/>
      <c r="C5" s="705" t="s">
        <v>2086</v>
      </c>
      <c r="D5" s="542" t="s">
        <v>2020</v>
      </c>
      <c r="E5" s="542" t="s">
        <v>2028</v>
      </c>
      <c r="F5" s="542" t="s">
        <v>2029</v>
      </c>
    </row>
    <row r="6" spans="1:6" x14ac:dyDescent="0.2">
      <c r="B6" s="796" t="s">
        <v>2030</v>
      </c>
      <c r="C6" s="796"/>
      <c r="D6" s="796"/>
      <c r="E6" s="796"/>
      <c r="F6" s="796"/>
    </row>
    <row r="7" spans="1:6" x14ac:dyDescent="0.2">
      <c r="A7" s="537"/>
      <c r="B7" s="543">
        <v>1</v>
      </c>
      <c r="C7" s="544" t="s">
        <v>2031</v>
      </c>
      <c r="D7" s="545">
        <v>536075.92099999997</v>
      </c>
      <c r="E7" s="546"/>
      <c r="F7" s="547"/>
    </row>
    <row r="8" spans="1:6" x14ac:dyDescent="0.2">
      <c r="A8" s="537"/>
      <c r="B8" s="543">
        <v>2</v>
      </c>
      <c r="C8" s="544" t="s">
        <v>2032</v>
      </c>
      <c r="D8" s="545">
        <v>50197</v>
      </c>
      <c r="E8" s="546"/>
      <c r="F8" s="547"/>
    </row>
    <row r="9" spans="1:6" x14ac:dyDescent="0.2">
      <c r="A9" s="537"/>
      <c r="B9" s="560">
        <v>3</v>
      </c>
      <c r="C9" s="561" t="s">
        <v>2033</v>
      </c>
      <c r="D9" s="562"/>
      <c r="E9" s="562"/>
      <c r="F9" s="562"/>
    </row>
    <row r="10" spans="1:6" x14ac:dyDescent="0.2">
      <c r="A10" s="537"/>
      <c r="B10" s="560">
        <v>4</v>
      </c>
      <c r="C10" s="561" t="s">
        <v>2033</v>
      </c>
      <c r="D10" s="562"/>
      <c r="E10" s="562"/>
      <c r="F10" s="562"/>
    </row>
    <row r="11" spans="1:6" x14ac:dyDescent="0.2">
      <c r="A11" s="537"/>
      <c r="B11" s="560">
        <v>5</v>
      </c>
      <c r="C11" s="561" t="s">
        <v>2033</v>
      </c>
      <c r="D11" s="562"/>
      <c r="E11" s="562"/>
      <c r="F11" s="562"/>
    </row>
    <row r="12" spans="1:6" x14ac:dyDescent="0.2">
      <c r="A12" s="537"/>
      <c r="B12" s="543">
        <v>6</v>
      </c>
      <c r="C12" s="544" t="s">
        <v>2034</v>
      </c>
      <c r="D12" s="545">
        <v>78045</v>
      </c>
      <c r="E12" s="546"/>
      <c r="F12" s="547"/>
    </row>
    <row r="13" spans="1:6" x14ac:dyDescent="0.2">
      <c r="A13" s="537"/>
      <c r="B13" s="560">
        <v>7</v>
      </c>
      <c r="C13" s="561" t="s">
        <v>2033</v>
      </c>
      <c r="D13" s="563"/>
      <c r="E13" s="563"/>
      <c r="F13" s="563"/>
    </row>
    <row r="14" spans="1:6" x14ac:dyDescent="0.2">
      <c r="A14" s="537"/>
      <c r="B14" s="560">
        <v>8</v>
      </c>
      <c r="C14" s="561" t="s">
        <v>2033</v>
      </c>
      <c r="D14" s="563"/>
      <c r="E14" s="563"/>
      <c r="F14" s="563"/>
    </row>
    <row r="15" spans="1:6" ht="22.8" x14ac:dyDescent="0.2">
      <c r="B15" s="543">
        <v>11</v>
      </c>
      <c r="C15" s="549" t="s">
        <v>2035</v>
      </c>
      <c r="D15" s="545">
        <v>664317.92099999997</v>
      </c>
      <c r="E15" s="550"/>
      <c r="F15" s="547"/>
    </row>
    <row r="16" spans="1:6" x14ac:dyDescent="0.2">
      <c r="B16" s="796" t="s">
        <v>2036</v>
      </c>
      <c r="C16" s="796"/>
      <c r="D16" s="796"/>
      <c r="E16" s="796"/>
      <c r="F16" s="796"/>
    </row>
    <row r="17" spans="1:6" ht="22.8" x14ac:dyDescent="0.2">
      <c r="B17" s="543">
        <v>12</v>
      </c>
      <c r="C17" s="549" t="s">
        <v>2037</v>
      </c>
      <c r="D17" s="545"/>
      <c r="E17" s="550"/>
      <c r="F17" s="550"/>
    </row>
    <row r="18" spans="1:6" ht="22.8" x14ac:dyDescent="0.2">
      <c r="B18" s="543" t="s">
        <v>50</v>
      </c>
      <c r="C18" s="549" t="s">
        <v>2038</v>
      </c>
      <c r="D18" s="545"/>
      <c r="E18" s="551"/>
      <c r="F18" s="551"/>
    </row>
    <row r="19" spans="1:6" s="538" customFormat="1" ht="22.8" x14ac:dyDescent="0.2">
      <c r="B19" s="552" t="s">
        <v>51</v>
      </c>
      <c r="C19" s="549" t="s">
        <v>2039</v>
      </c>
      <c r="D19" s="545"/>
      <c r="E19" s="547"/>
      <c r="F19" s="547"/>
    </row>
    <row r="20" spans="1:6" s="538" customFormat="1" ht="22.8" x14ac:dyDescent="0.2">
      <c r="B20" s="552" t="s">
        <v>52</v>
      </c>
      <c r="C20" s="549" t="s">
        <v>2040</v>
      </c>
      <c r="D20" s="545"/>
      <c r="E20" s="547"/>
      <c r="F20" s="547"/>
    </row>
    <row r="21" spans="1:6" ht="22.8" x14ac:dyDescent="0.2">
      <c r="B21" s="543">
        <v>13</v>
      </c>
      <c r="C21" s="549" t="s">
        <v>2041</v>
      </c>
      <c r="D21" s="545">
        <v>907722</v>
      </c>
      <c r="E21" s="546"/>
      <c r="F21" s="546"/>
    </row>
    <row r="22" spans="1:6" ht="22.8" x14ac:dyDescent="0.2">
      <c r="B22" s="552" t="s">
        <v>53</v>
      </c>
      <c r="C22" s="549" t="s">
        <v>2042</v>
      </c>
      <c r="D22" s="545"/>
      <c r="E22" s="546"/>
      <c r="F22" s="546"/>
    </row>
    <row r="23" spans="1:6" ht="22.8" x14ac:dyDescent="0.2">
      <c r="B23" s="543">
        <v>14</v>
      </c>
      <c r="C23" s="549" t="s">
        <v>2043</v>
      </c>
      <c r="D23" s="545">
        <v>907722</v>
      </c>
      <c r="E23" s="546"/>
      <c r="F23" s="546"/>
    </row>
    <row r="24" spans="1:6" x14ac:dyDescent="0.2">
      <c r="B24" s="560">
        <v>15</v>
      </c>
      <c r="C24" s="561" t="s">
        <v>2033</v>
      </c>
      <c r="D24" s="564"/>
      <c r="E24" s="564"/>
      <c r="F24" s="564"/>
    </row>
    <row r="25" spans="1:6" x14ac:dyDescent="0.2">
      <c r="B25" s="560">
        <v>16</v>
      </c>
      <c r="C25" s="561" t="s">
        <v>2033</v>
      </c>
      <c r="D25" s="564"/>
      <c r="E25" s="564"/>
      <c r="F25" s="564"/>
    </row>
    <row r="26" spans="1:6" x14ac:dyDescent="0.2">
      <c r="B26" s="543">
        <v>17</v>
      </c>
      <c r="C26" s="544" t="s">
        <v>2044</v>
      </c>
      <c r="D26" s="545">
        <v>907722</v>
      </c>
      <c r="E26" s="550"/>
      <c r="F26" s="550"/>
    </row>
    <row r="27" spans="1:6" x14ac:dyDescent="0.2">
      <c r="B27" s="552" t="s">
        <v>54</v>
      </c>
      <c r="C27" s="553" t="s">
        <v>2045</v>
      </c>
      <c r="D27" s="545"/>
      <c r="E27" s="554"/>
      <c r="F27" s="550"/>
    </row>
    <row r="28" spans="1:6" x14ac:dyDescent="0.2">
      <c r="B28" s="796" t="s">
        <v>2046</v>
      </c>
      <c r="C28" s="796"/>
      <c r="D28" s="796"/>
      <c r="E28" s="796"/>
      <c r="F28" s="796"/>
    </row>
    <row r="29" spans="1:6" x14ac:dyDescent="0.2">
      <c r="A29" s="537"/>
      <c r="B29" s="543">
        <v>18</v>
      </c>
      <c r="C29" s="549" t="s">
        <v>2047</v>
      </c>
      <c r="D29" s="545">
        <v>1572039.9210000001</v>
      </c>
      <c r="E29" s="550"/>
      <c r="F29" s="550"/>
    </row>
    <row r="30" spans="1:6" x14ac:dyDescent="0.2">
      <c r="B30" s="543">
        <v>19</v>
      </c>
      <c r="C30" s="549" t="s">
        <v>2048</v>
      </c>
      <c r="D30" s="557"/>
      <c r="E30" s="550"/>
      <c r="F30" s="557"/>
    </row>
    <row r="31" spans="1:6" x14ac:dyDescent="0.2">
      <c r="B31" s="543">
        <v>20</v>
      </c>
      <c r="C31" s="549" t="s">
        <v>2049</v>
      </c>
      <c r="D31" s="545"/>
      <c r="E31" s="550"/>
      <c r="F31" s="557"/>
    </row>
    <row r="32" spans="1:6" x14ac:dyDescent="0.2">
      <c r="A32" s="537"/>
      <c r="B32" s="560">
        <v>21</v>
      </c>
      <c r="C32" s="561" t="s">
        <v>2033</v>
      </c>
      <c r="D32" s="562"/>
      <c r="E32" s="562"/>
      <c r="F32" s="562"/>
    </row>
    <row r="33" spans="2:6" x14ac:dyDescent="0.2">
      <c r="B33" s="543">
        <v>22</v>
      </c>
      <c r="C33" s="549" t="s">
        <v>2050</v>
      </c>
      <c r="D33" s="545">
        <v>1572039.9210000001</v>
      </c>
      <c r="E33" s="550"/>
      <c r="F33" s="550"/>
    </row>
    <row r="34" spans="2:6" x14ac:dyDescent="0.2">
      <c r="B34" s="552" t="s">
        <v>55</v>
      </c>
      <c r="C34" s="555" t="s">
        <v>2051</v>
      </c>
      <c r="D34" s="545">
        <v>664317.92099999997</v>
      </c>
      <c r="E34" s="557"/>
      <c r="F34" s="557"/>
    </row>
    <row r="35" spans="2:6" x14ac:dyDescent="0.2">
      <c r="B35" s="796" t="s">
        <v>2052</v>
      </c>
      <c r="C35" s="796"/>
      <c r="D35" s="796"/>
      <c r="E35" s="796"/>
      <c r="F35" s="796"/>
    </row>
    <row r="36" spans="2:6" x14ac:dyDescent="0.2">
      <c r="B36" s="543">
        <v>23</v>
      </c>
      <c r="C36" s="549" t="s">
        <v>2053</v>
      </c>
      <c r="D36" s="545">
        <v>2835136.0079999999</v>
      </c>
      <c r="E36" s="554"/>
      <c r="F36" s="554"/>
    </row>
    <row r="37" spans="2:6" x14ac:dyDescent="0.2">
      <c r="B37" s="543">
        <v>24</v>
      </c>
      <c r="C37" s="549" t="s">
        <v>2054</v>
      </c>
      <c r="D37" s="545">
        <v>6138901.9210000001</v>
      </c>
      <c r="E37" s="558"/>
      <c r="F37" s="558"/>
    </row>
    <row r="38" spans="2:6" x14ac:dyDescent="0.2">
      <c r="B38" s="797" t="s">
        <v>2055</v>
      </c>
      <c r="C38" s="797"/>
      <c r="D38" s="797"/>
      <c r="E38" s="797"/>
      <c r="F38" s="797"/>
    </row>
    <row r="39" spans="2:6" x14ac:dyDescent="0.2">
      <c r="B39" s="543">
        <v>25</v>
      </c>
      <c r="C39" s="549" t="s">
        <v>2056</v>
      </c>
      <c r="D39" s="556">
        <v>0.55448483478892074</v>
      </c>
      <c r="E39" s="558"/>
      <c r="F39" s="558"/>
    </row>
    <row r="40" spans="2:6" x14ac:dyDescent="0.2">
      <c r="B40" s="552" t="s">
        <v>56</v>
      </c>
      <c r="C40" s="555" t="s">
        <v>2057</v>
      </c>
      <c r="D40" s="556">
        <v>0.23431606777434008</v>
      </c>
      <c r="E40" s="550"/>
      <c r="F40" s="557"/>
    </row>
    <row r="41" spans="2:6" x14ac:dyDescent="0.2">
      <c r="B41" s="543">
        <v>26</v>
      </c>
      <c r="C41" s="549" t="s">
        <v>2058</v>
      </c>
      <c r="D41" s="556">
        <v>0.25607835753530361</v>
      </c>
      <c r="E41" s="546"/>
      <c r="F41" s="558"/>
    </row>
    <row r="42" spans="2:6" x14ac:dyDescent="0.2">
      <c r="B42" s="552" t="s">
        <v>57</v>
      </c>
      <c r="C42" s="555" t="s">
        <v>2057</v>
      </c>
      <c r="D42" s="556">
        <v>0.10821445423773532</v>
      </c>
      <c r="E42" s="550"/>
      <c r="F42" s="557"/>
    </row>
    <row r="43" spans="2:6" ht="22.8" x14ac:dyDescent="0.2">
      <c r="B43" s="543">
        <v>27</v>
      </c>
      <c r="C43" s="549" t="s">
        <v>2059</v>
      </c>
      <c r="D43" s="556">
        <v>0.12871606777434008</v>
      </c>
      <c r="E43" s="546"/>
      <c r="F43" s="557"/>
    </row>
    <row r="44" spans="2:6" x14ac:dyDescent="0.2">
      <c r="B44" s="543">
        <v>28</v>
      </c>
      <c r="C44" s="544" t="s">
        <v>2060</v>
      </c>
      <c r="D44" s="557"/>
      <c r="E44" s="546"/>
      <c r="F44" s="557"/>
    </row>
    <row r="45" spans="2:6" x14ac:dyDescent="0.2">
      <c r="B45" s="543">
        <v>29</v>
      </c>
      <c r="C45" s="553" t="s">
        <v>2061</v>
      </c>
      <c r="D45" s="557"/>
      <c r="E45" s="546"/>
      <c r="F45" s="558"/>
    </row>
    <row r="46" spans="2:6" x14ac:dyDescent="0.2">
      <c r="B46" s="543">
        <v>30</v>
      </c>
      <c r="C46" s="553" t="s">
        <v>2062</v>
      </c>
      <c r="D46" s="557"/>
      <c r="E46" s="546"/>
      <c r="F46" s="558"/>
    </row>
    <row r="47" spans="2:6" x14ac:dyDescent="0.2">
      <c r="B47" s="543">
        <v>31</v>
      </c>
      <c r="C47" s="553" t="s">
        <v>2063</v>
      </c>
      <c r="D47" s="557"/>
      <c r="E47" s="554"/>
      <c r="F47" s="559"/>
    </row>
    <row r="48" spans="2:6" ht="22.8" x14ac:dyDescent="0.2">
      <c r="B48" s="543" t="s">
        <v>58</v>
      </c>
      <c r="C48" s="553" t="s">
        <v>2064</v>
      </c>
      <c r="D48" s="557"/>
      <c r="E48" s="550"/>
      <c r="F48" s="557"/>
    </row>
    <row r="49" spans="2:6" x14ac:dyDescent="0.2">
      <c r="B49" s="796" t="s">
        <v>2065</v>
      </c>
      <c r="C49" s="796"/>
      <c r="D49" s="796"/>
      <c r="E49" s="796"/>
      <c r="F49" s="796"/>
    </row>
    <row r="50" spans="2:6" ht="22.8" x14ac:dyDescent="0.2">
      <c r="B50" s="543" t="s">
        <v>59</v>
      </c>
      <c r="C50" s="544" t="s">
        <v>2066</v>
      </c>
      <c r="D50" s="557"/>
      <c r="E50" s="550"/>
      <c r="F50" s="557"/>
    </row>
  </sheetData>
  <mergeCells count="6">
    <mergeCell ref="B49:F49"/>
    <mergeCell ref="B6:F6"/>
    <mergeCell ref="B16:F16"/>
    <mergeCell ref="B28:F28"/>
    <mergeCell ref="B35:F35"/>
    <mergeCell ref="B38:F38"/>
  </mergeCells>
  <hyperlinks>
    <hyperlink ref="B2" location="Summary!B78" display="EU TLAC1 - Composition - MREL and, where applicable, G-SII Requirement for own funds and eligible liabilities " xr:uid="{8A0FD2BC-C61A-462C-80BE-21EDC45A1E64}"/>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2F592-ADEE-48A8-AABF-30282BF8C8C2}">
  <sheetPr>
    <tabColor rgb="FF575783"/>
  </sheetPr>
  <dimension ref="B2:H16"/>
  <sheetViews>
    <sheetView workbookViewId="0">
      <selection activeCell="B2" sqref="B2"/>
    </sheetView>
  </sheetViews>
  <sheetFormatPr defaultColWidth="8.88671875" defaultRowHeight="11.4" x14ac:dyDescent="0.3"/>
  <cols>
    <col min="1" max="1" width="4.33203125" style="522" customWidth="1"/>
    <col min="2" max="2" width="5.88671875" style="522" customWidth="1"/>
    <col min="3" max="3" width="72" style="522" customWidth="1"/>
    <col min="4" max="6" width="17.88671875" style="522" customWidth="1"/>
    <col min="7" max="7" width="19.44140625" style="522" customWidth="1"/>
    <col min="8" max="8" width="17.88671875" style="522" customWidth="1"/>
    <col min="9" max="9" width="13.88671875" style="522" customWidth="1"/>
    <col min="10" max="16384" width="8.88671875" style="522"/>
  </cols>
  <sheetData>
    <row r="2" spans="2:8" ht="21" x14ac:dyDescent="0.2">
      <c r="B2" s="65" t="s">
        <v>2067</v>
      </c>
      <c r="C2" s="565"/>
      <c r="D2" s="566"/>
      <c r="E2" s="566"/>
      <c r="F2" s="566"/>
      <c r="G2" s="566"/>
      <c r="H2" s="566"/>
    </row>
    <row r="3" spans="2:8" x14ac:dyDescent="0.3">
      <c r="B3" s="567"/>
      <c r="C3" s="567"/>
      <c r="D3" s="567"/>
      <c r="E3" s="567"/>
      <c r="F3" s="567"/>
      <c r="G3" s="567"/>
    </row>
    <row r="4" spans="2:8" ht="11.4" customHeight="1" x14ac:dyDescent="0.3">
      <c r="B4" s="798" t="s">
        <v>2086</v>
      </c>
      <c r="C4" s="798"/>
      <c r="D4" s="799" t="s">
        <v>2068</v>
      </c>
      <c r="E4" s="799"/>
      <c r="F4" s="799"/>
      <c r="G4" s="799"/>
      <c r="H4" s="799" t="s">
        <v>2069</v>
      </c>
    </row>
    <row r="5" spans="2:8" x14ac:dyDescent="0.3">
      <c r="B5" s="798"/>
      <c r="C5" s="798"/>
      <c r="D5" s="527">
        <v>1</v>
      </c>
      <c r="E5" s="527">
        <v>2</v>
      </c>
      <c r="F5" s="527">
        <v>3</v>
      </c>
      <c r="G5" s="527">
        <v>5</v>
      </c>
      <c r="H5" s="799"/>
    </row>
    <row r="6" spans="2:8" x14ac:dyDescent="0.3">
      <c r="B6" s="798"/>
      <c r="C6" s="798"/>
      <c r="D6" s="568" t="s">
        <v>2070</v>
      </c>
      <c r="E6" s="527"/>
      <c r="F6" s="527"/>
      <c r="G6" s="568" t="s">
        <v>2071</v>
      </c>
      <c r="H6" s="799"/>
    </row>
    <row r="7" spans="2:8" ht="34.200000000000003" x14ac:dyDescent="0.3">
      <c r="B7" s="569">
        <v>1</v>
      </c>
      <c r="C7" s="570" t="s">
        <v>2072</v>
      </c>
      <c r="D7" s="697" t="s">
        <v>2079</v>
      </c>
      <c r="E7" s="697" t="s">
        <v>2080</v>
      </c>
      <c r="F7" s="697" t="s">
        <v>2081</v>
      </c>
      <c r="G7" s="697" t="s">
        <v>2082</v>
      </c>
      <c r="H7" s="557"/>
    </row>
    <row r="8" spans="2:8" x14ac:dyDescent="0.3">
      <c r="B8" s="548">
        <v>2</v>
      </c>
      <c r="C8" s="548" t="s">
        <v>2033</v>
      </c>
      <c r="D8" s="548"/>
      <c r="E8" s="548"/>
      <c r="F8" s="548"/>
      <c r="G8" s="548"/>
      <c r="H8" s="548"/>
    </row>
    <row r="9" spans="2:8" x14ac:dyDescent="0.3">
      <c r="B9" s="548">
        <v>3</v>
      </c>
      <c r="C9" s="548" t="s">
        <v>2033</v>
      </c>
      <c r="D9" s="548"/>
      <c r="E9" s="548"/>
      <c r="F9" s="548"/>
      <c r="G9" s="548"/>
      <c r="H9" s="548"/>
    </row>
    <row r="10" spans="2:8" x14ac:dyDescent="0.3">
      <c r="B10" s="548">
        <v>4</v>
      </c>
      <c r="C10" s="548" t="s">
        <v>2033</v>
      </c>
      <c r="D10" s="548"/>
      <c r="E10" s="548"/>
      <c r="F10" s="548"/>
      <c r="G10" s="548"/>
      <c r="H10" s="548"/>
    </row>
    <row r="11" spans="2:8" x14ac:dyDescent="0.3">
      <c r="B11" s="569">
        <v>5</v>
      </c>
      <c r="C11" s="570" t="s">
        <v>2073</v>
      </c>
      <c r="D11" s="531">
        <v>536075.92099999997</v>
      </c>
      <c r="E11" s="531">
        <v>50197</v>
      </c>
      <c r="F11" s="531">
        <v>78045</v>
      </c>
      <c r="G11" s="531">
        <v>907722</v>
      </c>
      <c r="H11" s="531">
        <v>1572039.9210000001</v>
      </c>
    </row>
    <row r="12" spans="2:8" x14ac:dyDescent="0.3">
      <c r="B12" s="569">
        <v>6</v>
      </c>
      <c r="C12" s="571" t="s">
        <v>2074</v>
      </c>
      <c r="D12" s="531"/>
      <c r="E12" s="531"/>
      <c r="F12" s="531"/>
      <c r="G12" s="531"/>
      <c r="H12" s="531"/>
    </row>
    <row r="13" spans="2:8" x14ac:dyDescent="0.3">
      <c r="B13" s="569">
        <v>7</v>
      </c>
      <c r="C13" s="571" t="s">
        <v>2075</v>
      </c>
      <c r="D13" s="531"/>
      <c r="E13" s="531"/>
      <c r="F13" s="531"/>
      <c r="G13" s="531">
        <v>907722</v>
      </c>
      <c r="H13" s="531">
        <v>907722</v>
      </c>
    </row>
    <row r="14" spans="2:8" x14ac:dyDescent="0.3">
      <c r="B14" s="569">
        <v>8</v>
      </c>
      <c r="C14" s="571" t="s">
        <v>2076</v>
      </c>
      <c r="D14" s="531"/>
      <c r="E14" s="531"/>
      <c r="F14" s="531">
        <v>78045</v>
      </c>
      <c r="G14" s="531"/>
      <c r="H14" s="531">
        <v>78045</v>
      </c>
    </row>
    <row r="15" spans="2:8" x14ac:dyDescent="0.3">
      <c r="B15" s="569">
        <v>9</v>
      </c>
      <c r="C15" s="571" t="s">
        <v>2077</v>
      </c>
      <c r="D15" s="531"/>
      <c r="E15" s="531"/>
      <c r="F15" s="531"/>
      <c r="G15" s="531"/>
      <c r="H15" s="531"/>
    </row>
    <row r="16" spans="2:8" x14ac:dyDescent="0.3">
      <c r="B16" s="569">
        <v>10</v>
      </c>
      <c r="C16" s="571" t="s">
        <v>2078</v>
      </c>
      <c r="D16" s="531">
        <v>536075.92099999997</v>
      </c>
      <c r="E16" s="531">
        <v>50197</v>
      </c>
      <c r="F16" s="531"/>
      <c r="G16" s="531"/>
      <c r="H16" s="531">
        <v>586272.92099999997</v>
      </c>
    </row>
  </sheetData>
  <mergeCells count="3">
    <mergeCell ref="B4:C6"/>
    <mergeCell ref="D4:G4"/>
    <mergeCell ref="H4:H6"/>
  </mergeCells>
  <conditionalFormatting sqref="D7:H7 D11:H16">
    <cfRule type="cellIs" dxfId="0" priority="3" stopIfTrue="1" operator="lessThan">
      <formula>0</formula>
    </cfRule>
  </conditionalFormatting>
  <hyperlinks>
    <hyperlink ref="B2" location="Summary!B79" display="EU TLAC3b: creditor ranking - resolution entity" xr:uid="{99E0CB54-CAF6-4086-98D0-F60240A4508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09098-D0C6-4A27-A3BB-765FF591EC97}">
  <sheetPr>
    <tabColor rgb="FF575783"/>
  </sheetPr>
  <dimension ref="B1:J23"/>
  <sheetViews>
    <sheetView workbookViewId="0">
      <selection activeCell="C7" sqref="C7"/>
    </sheetView>
  </sheetViews>
  <sheetFormatPr defaultRowHeight="14.4" x14ac:dyDescent="0.3"/>
  <cols>
    <col min="1" max="1" width="2.77734375" style="22" customWidth="1"/>
    <col min="2" max="2" width="8.88671875" style="22"/>
    <col min="3" max="3" width="84.5546875" style="22" customWidth="1"/>
    <col min="4" max="4" width="23.33203125" style="22" customWidth="1"/>
    <col min="5" max="5" width="23" style="22" customWidth="1"/>
    <col min="6" max="6" width="25" style="22" customWidth="1"/>
    <col min="7" max="7" width="23.5546875" style="22" customWidth="1"/>
    <col min="8" max="8" width="22.6640625" style="22" customWidth="1"/>
    <col min="9" max="9" width="18" style="22" customWidth="1"/>
    <col min="10" max="16384" width="8.88671875" style="22"/>
  </cols>
  <sheetData>
    <row r="1" spans="2:10" x14ac:dyDescent="0.3">
      <c r="E1" s="35"/>
    </row>
    <row r="2" spans="2:10" ht="18" customHeight="1" x14ac:dyDescent="0.3">
      <c r="B2" s="36" t="s">
        <v>839</v>
      </c>
      <c r="C2" s="44"/>
      <c r="D2" s="44"/>
      <c r="E2" s="44"/>
      <c r="F2" s="44"/>
      <c r="G2" s="44"/>
    </row>
    <row r="3" spans="2:10" x14ac:dyDescent="0.3">
      <c r="B3" s="24"/>
      <c r="C3" s="27"/>
      <c r="D3" s="27"/>
      <c r="E3" s="27"/>
      <c r="F3" s="27"/>
      <c r="G3" s="27"/>
      <c r="H3" s="27"/>
    </row>
    <row r="4" spans="2:10" x14ac:dyDescent="0.3">
      <c r="B4" s="24"/>
      <c r="C4" s="27"/>
      <c r="D4" s="27"/>
      <c r="E4" s="27"/>
      <c r="F4" s="27"/>
      <c r="G4" s="27"/>
      <c r="H4" s="27"/>
    </row>
    <row r="5" spans="2:10" x14ac:dyDescent="0.3">
      <c r="B5" s="48"/>
      <c r="C5" s="48"/>
      <c r="D5" s="18" t="s">
        <v>23</v>
      </c>
      <c r="E5" s="18" t="s">
        <v>25</v>
      </c>
      <c r="F5" s="18" t="s">
        <v>26</v>
      </c>
      <c r="G5" s="18" t="s">
        <v>27</v>
      </c>
      <c r="H5" s="18" t="s">
        <v>28</v>
      </c>
    </row>
    <row r="6" spans="2:10" x14ac:dyDescent="0.3">
      <c r="B6" s="48"/>
      <c r="C6" s="48"/>
      <c r="D6" s="708" t="s">
        <v>740</v>
      </c>
      <c r="E6" s="708" t="s">
        <v>2093</v>
      </c>
      <c r="F6" s="708"/>
      <c r="G6" s="708"/>
      <c r="H6" s="708"/>
    </row>
    <row r="7" spans="2:10" ht="33.6" customHeight="1" x14ac:dyDescent="0.3">
      <c r="B7" s="48"/>
      <c r="C7" s="85" t="s">
        <v>2086</v>
      </c>
      <c r="D7" s="708"/>
      <c r="E7" s="18" t="s">
        <v>2089</v>
      </c>
      <c r="F7" s="18" t="s">
        <v>2090</v>
      </c>
      <c r="G7" s="18" t="s">
        <v>2091</v>
      </c>
      <c r="H7" s="18" t="s">
        <v>2092</v>
      </c>
    </row>
    <row r="8" spans="2:10" x14ac:dyDescent="0.3">
      <c r="B8" s="376">
        <v>1</v>
      </c>
      <c r="C8" s="155" t="s">
        <v>840</v>
      </c>
      <c r="D8" s="267">
        <f>'EU LI1'!E22-'EU LI1'!J22</f>
        <v>5822445</v>
      </c>
      <c r="E8" s="267">
        <f>'EU LI1'!F22</f>
        <v>5496427</v>
      </c>
      <c r="F8" s="377">
        <f>'EU LI1'!H22</f>
        <v>283725</v>
      </c>
      <c r="G8" s="267">
        <f>'EU LI1'!G22</f>
        <v>31262</v>
      </c>
      <c r="H8" s="267">
        <f>'EU LI1'!I22</f>
        <v>11031</v>
      </c>
      <c r="I8" s="45"/>
    </row>
    <row r="9" spans="2:10" x14ac:dyDescent="0.3">
      <c r="B9" s="376">
        <v>2</v>
      </c>
      <c r="C9" s="155" t="s">
        <v>841</v>
      </c>
      <c r="D9" s="267">
        <f>'EU LI1'!E32-'EU LI1'!J32</f>
        <v>63431</v>
      </c>
      <c r="E9" s="267">
        <f>'EU LI1'!F32</f>
        <v>60105</v>
      </c>
      <c r="F9" s="246"/>
      <c r="G9" s="267">
        <f>'EU LI1'!G32</f>
        <v>3326</v>
      </c>
      <c r="H9" s="267"/>
      <c r="I9" s="45"/>
    </row>
    <row r="10" spans="2:10" x14ac:dyDescent="0.3">
      <c r="B10" s="376">
        <v>3</v>
      </c>
      <c r="C10" s="155" t="s">
        <v>842</v>
      </c>
      <c r="D10" s="267">
        <f>D8-D9</f>
        <v>5759014</v>
      </c>
      <c r="E10" s="267">
        <f t="shared" ref="E10:H10" si="0">E8-E9</f>
        <v>5436322</v>
      </c>
      <c r="F10" s="267">
        <f t="shared" si="0"/>
        <v>283725</v>
      </c>
      <c r="G10" s="267">
        <f t="shared" si="0"/>
        <v>27936</v>
      </c>
      <c r="H10" s="267">
        <f t="shared" si="0"/>
        <v>11031</v>
      </c>
    </row>
    <row r="11" spans="2:10" x14ac:dyDescent="0.3">
      <c r="B11" s="376">
        <v>4</v>
      </c>
      <c r="C11" s="155" t="s">
        <v>843</v>
      </c>
      <c r="D11" s="267">
        <f>526763+91354+19416-G9-2230</f>
        <v>631977</v>
      </c>
      <c r="E11" s="267">
        <v>589531</v>
      </c>
      <c r="F11" s="267">
        <v>26356</v>
      </c>
      <c r="G11" s="267">
        <f>19416-G9</f>
        <v>16090</v>
      </c>
      <c r="H11" s="247"/>
      <c r="I11" s="46"/>
      <c r="J11" s="46"/>
    </row>
    <row r="12" spans="2:10" x14ac:dyDescent="0.3">
      <c r="B12" s="246">
        <v>5</v>
      </c>
      <c r="C12" s="378" t="s">
        <v>844</v>
      </c>
      <c r="D12" s="267">
        <f>'EU CC1'!D20</f>
        <v>-281.32900000000001</v>
      </c>
      <c r="E12" s="267">
        <f>D12</f>
        <v>-281.32900000000001</v>
      </c>
      <c r="F12" s="267"/>
      <c r="G12" s="267"/>
      <c r="H12" s="247"/>
      <c r="J12" s="46"/>
    </row>
    <row r="13" spans="2:10" x14ac:dyDescent="0.3">
      <c r="B13" s="246">
        <v>6</v>
      </c>
      <c r="C13" s="378" t="s">
        <v>845</v>
      </c>
      <c r="D13" s="267">
        <v>0</v>
      </c>
      <c r="E13" s="267"/>
      <c r="F13" s="267"/>
      <c r="G13" s="267"/>
      <c r="H13" s="247"/>
      <c r="J13" s="46"/>
    </row>
    <row r="14" spans="2:10" x14ac:dyDescent="0.3">
      <c r="B14" s="246">
        <v>7</v>
      </c>
      <c r="C14" s="378" t="s">
        <v>846</v>
      </c>
      <c r="D14" s="267">
        <v>0</v>
      </c>
      <c r="E14" s="267"/>
      <c r="F14" s="267"/>
      <c r="G14" s="267"/>
      <c r="H14" s="247"/>
      <c r="J14" s="46"/>
    </row>
    <row r="15" spans="2:10" x14ac:dyDescent="0.3">
      <c r="B15" s="246">
        <v>8</v>
      </c>
      <c r="C15" s="378" t="s">
        <v>847</v>
      </c>
      <c r="D15" s="267">
        <v>0</v>
      </c>
      <c r="E15" s="267"/>
      <c r="F15" s="267"/>
      <c r="G15" s="267"/>
      <c r="H15" s="247"/>
    </row>
    <row r="16" spans="2:10" x14ac:dyDescent="0.3">
      <c r="B16" s="246">
        <v>9</v>
      </c>
      <c r="C16" s="378" t="s">
        <v>848</v>
      </c>
      <c r="D16" s="267">
        <v>414464.4</v>
      </c>
      <c r="E16" s="267">
        <f>D16</f>
        <v>414464.4</v>
      </c>
      <c r="F16" s="267"/>
      <c r="G16" s="267"/>
      <c r="H16" s="247"/>
    </row>
    <row r="17" spans="2:9" x14ac:dyDescent="0.3">
      <c r="B17" s="246">
        <v>10</v>
      </c>
      <c r="C17" s="378" t="s">
        <v>849</v>
      </c>
      <c r="D17" s="379">
        <v>238348</v>
      </c>
      <c r="E17" s="267"/>
      <c r="F17" s="267">
        <f>D17</f>
        <v>238348</v>
      </c>
      <c r="G17" s="267"/>
      <c r="H17" s="247"/>
    </row>
    <row r="18" spans="2:9" x14ac:dyDescent="0.3">
      <c r="B18" s="246">
        <v>11</v>
      </c>
      <c r="C18" s="378" t="s">
        <v>850</v>
      </c>
      <c r="D18" s="267">
        <v>0</v>
      </c>
      <c r="E18" s="267"/>
      <c r="F18" s="267"/>
      <c r="G18" s="267"/>
      <c r="H18" s="247"/>
    </row>
    <row r="19" spans="2:9" x14ac:dyDescent="0.3">
      <c r="B19" s="376">
        <v>12</v>
      </c>
      <c r="C19" s="155" t="s">
        <v>851</v>
      </c>
      <c r="D19" s="267">
        <f>SUM(E19:H19)</f>
        <v>5974193.5999999996</v>
      </c>
      <c r="E19" s="267">
        <v>5674359.5999999996</v>
      </c>
      <c r="F19" s="267">
        <v>238348</v>
      </c>
      <c r="G19" s="267">
        <v>50455</v>
      </c>
      <c r="H19" s="380">
        <f>11004+27</f>
        <v>11031</v>
      </c>
    </row>
    <row r="20" spans="2:9" x14ac:dyDescent="0.3">
      <c r="D20" s="46"/>
      <c r="E20" s="46"/>
      <c r="G20" s="47"/>
      <c r="H20" s="47"/>
    </row>
    <row r="21" spans="2:9" x14ac:dyDescent="0.3">
      <c r="D21" s="47"/>
      <c r="E21" s="47"/>
    </row>
    <row r="22" spans="2:9" x14ac:dyDescent="0.3">
      <c r="D22" s="46"/>
      <c r="E22" s="46"/>
    </row>
    <row r="23" spans="2:9" ht="60" customHeight="1" x14ac:dyDescent="0.3">
      <c r="C23" s="716"/>
      <c r="D23" s="716"/>
      <c r="E23" s="716"/>
      <c r="F23" s="716"/>
      <c r="G23" s="716"/>
      <c r="H23" s="716"/>
      <c r="I23" s="716"/>
    </row>
  </sheetData>
  <mergeCells count="3">
    <mergeCell ref="C23:I23"/>
    <mergeCell ref="D6:D7"/>
    <mergeCell ref="E6:H6"/>
  </mergeCells>
  <hyperlinks>
    <hyperlink ref="B2" location="Summary!B9" display="Template EU LI2 - Main sources of differences between regulatory exposure amounts and carrying values in financial statements " xr:uid="{5980D703-FCE5-4C7A-919D-4C14B90429E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B1684-E810-4A9E-A299-6D97D2390382}">
  <sheetPr>
    <tabColor rgb="FF575783"/>
  </sheetPr>
  <dimension ref="B2:I14"/>
  <sheetViews>
    <sheetView workbookViewId="0">
      <selection activeCell="B8" sqref="B8"/>
    </sheetView>
  </sheetViews>
  <sheetFormatPr defaultColWidth="9.33203125" defaultRowHeight="14.4" x14ac:dyDescent="0.3"/>
  <cols>
    <col min="1" max="1" width="4.5546875" style="22" customWidth="1"/>
    <col min="2" max="2" width="54" style="22" customWidth="1"/>
    <col min="3" max="3" width="22.33203125" style="22" bestFit="1" customWidth="1"/>
    <col min="4" max="8" width="14.6640625" style="22" customWidth="1"/>
    <col min="9" max="9" width="39.88671875" style="22" bestFit="1" customWidth="1"/>
    <col min="10" max="16384" width="9.33203125" style="22"/>
  </cols>
  <sheetData>
    <row r="2" spans="2:9" s="49" customFormat="1" ht="21" x14ac:dyDescent="0.35">
      <c r="B2" s="36" t="s">
        <v>852</v>
      </c>
    </row>
    <row r="5" spans="2:9" x14ac:dyDescent="0.3">
      <c r="B5" s="43" t="s">
        <v>23</v>
      </c>
      <c r="C5" s="50" t="s">
        <v>25</v>
      </c>
      <c r="D5" s="43" t="s">
        <v>26</v>
      </c>
      <c r="E5" s="43" t="s">
        <v>27</v>
      </c>
      <c r="F5" s="43" t="s">
        <v>28</v>
      </c>
      <c r="G5" s="43" t="s">
        <v>29</v>
      </c>
      <c r="H5" s="43" t="s">
        <v>227</v>
      </c>
      <c r="I5" s="50" t="s">
        <v>228</v>
      </c>
    </row>
    <row r="6" spans="2:9" x14ac:dyDescent="0.3">
      <c r="B6" s="712" t="s">
        <v>2094</v>
      </c>
      <c r="C6" s="712" t="s">
        <v>853</v>
      </c>
      <c r="D6" s="717" t="s">
        <v>856</v>
      </c>
      <c r="E6" s="717"/>
      <c r="F6" s="717"/>
      <c r="G6" s="717"/>
      <c r="H6" s="717"/>
      <c r="I6" s="51" t="s">
        <v>861</v>
      </c>
    </row>
    <row r="7" spans="2:9" ht="43.2" x14ac:dyDescent="0.3">
      <c r="B7" s="717"/>
      <c r="C7" s="712"/>
      <c r="D7" s="43" t="s">
        <v>854</v>
      </c>
      <c r="E7" s="43" t="s">
        <v>857</v>
      </c>
      <c r="F7" s="43" t="s">
        <v>858</v>
      </c>
      <c r="G7" s="43" t="s">
        <v>859</v>
      </c>
      <c r="H7" s="43" t="s">
        <v>860</v>
      </c>
      <c r="I7" s="52"/>
    </row>
    <row r="8" spans="2:9" ht="20.100000000000001" customHeight="1" x14ac:dyDescent="0.3">
      <c r="B8" s="371" t="s">
        <v>63</v>
      </c>
      <c r="C8" s="371" t="s">
        <v>854</v>
      </c>
      <c r="D8" s="372" t="s">
        <v>62</v>
      </c>
      <c r="E8" s="373"/>
      <c r="F8" s="373"/>
      <c r="G8" s="373"/>
      <c r="H8" s="373"/>
      <c r="I8" s="371" t="s">
        <v>862</v>
      </c>
    </row>
    <row r="9" spans="2:9" ht="20.100000000000001" customHeight="1" x14ac:dyDescent="0.3">
      <c r="B9" s="371" t="s">
        <v>64</v>
      </c>
      <c r="C9" s="371" t="s">
        <v>854</v>
      </c>
      <c r="D9" s="372" t="s">
        <v>62</v>
      </c>
      <c r="E9" s="372"/>
      <c r="F9" s="373"/>
      <c r="G9" s="373"/>
      <c r="H9" s="373"/>
      <c r="I9" s="371" t="s">
        <v>863</v>
      </c>
    </row>
    <row r="10" spans="2:9" ht="20.100000000000001" customHeight="1" x14ac:dyDescent="0.3">
      <c r="B10" s="371" t="s">
        <v>65</v>
      </c>
      <c r="C10" s="371" t="s">
        <v>854</v>
      </c>
      <c r="D10" s="372" t="s">
        <v>62</v>
      </c>
      <c r="E10" s="372"/>
      <c r="F10" s="373"/>
      <c r="G10" s="373"/>
      <c r="H10" s="373"/>
      <c r="I10" s="371" t="s">
        <v>866</v>
      </c>
    </row>
    <row r="11" spans="2:9" ht="20.100000000000001" customHeight="1" x14ac:dyDescent="0.3">
      <c r="B11" s="371" t="s">
        <v>66</v>
      </c>
      <c r="C11" s="371" t="s">
        <v>854</v>
      </c>
      <c r="D11" s="372" t="s">
        <v>62</v>
      </c>
      <c r="E11" s="372"/>
      <c r="F11" s="373"/>
      <c r="G11" s="373"/>
      <c r="H11" s="373"/>
      <c r="I11" s="371" t="s">
        <v>867</v>
      </c>
    </row>
    <row r="12" spans="2:9" ht="20.100000000000001" customHeight="1" x14ac:dyDescent="0.3">
      <c r="B12" s="371" t="s">
        <v>70</v>
      </c>
      <c r="C12" s="371" t="s">
        <v>854</v>
      </c>
      <c r="D12" s="373"/>
      <c r="E12" s="373"/>
      <c r="F12" s="372" t="s">
        <v>67</v>
      </c>
      <c r="G12" s="372"/>
      <c r="H12" s="372"/>
      <c r="I12" s="371" t="s">
        <v>864</v>
      </c>
    </row>
    <row r="13" spans="2:9" ht="28.8" x14ac:dyDescent="0.3">
      <c r="B13" s="374" t="s">
        <v>68</v>
      </c>
      <c r="C13" s="375" t="s">
        <v>855</v>
      </c>
      <c r="D13" s="373"/>
      <c r="E13" s="373"/>
      <c r="F13" s="373"/>
      <c r="G13" s="372" t="s">
        <v>62</v>
      </c>
      <c r="H13" s="372"/>
      <c r="I13" s="371" t="s">
        <v>865</v>
      </c>
    </row>
    <row r="14" spans="2:9" ht="28.8" x14ac:dyDescent="0.3">
      <c r="B14" s="374" t="s">
        <v>69</v>
      </c>
      <c r="C14" s="375" t="s">
        <v>855</v>
      </c>
      <c r="D14" s="373"/>
      <c r="E14" s="373"/>
      <c r="F14" s="372"/>
      <c r="G14" s="372" t="s">
        <v>62</v>
      </c>
      <c r="H14" s="373"/>
      <c r="I14" s="371" t="s">
        <v>865</v>
      </c>
    </row>
  </sheetData>
  <mergeCells count="3">
    <mergeCell ref="B6:B7"/>
    <mergeCell ref="C6:C7"/>
    <mergeCell ref="D6:H6"/>
  </mergeCells>
  <hyperlinks>
    <hyperlink ref="B2" location="Summary!B10" display="Template EU LI3 - Outline of the differences in the scopes of consolidation (entity by entity) " xr:uid="{AF54ACFA-ABB3-47E5-A4C9-2B7EFECB087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02AF1-43AD-4C24-9D46-A8954CA1396F}">
  <sheetPr>
    <tabColor rgb="FF575783"/>
  </sheetPr>
  <dimension ref="A2:I130"/>
  <sheetViews>
    <sheetView workbookViewId="0">
      <selection activeCell="B7" sqref="B7:E7"/>
    </sheetView>
  </sheetViews>
  <sheetFormatPr defaultColWidth="9" defaultRowHeight="14.4" x14ac:dyDescent="0.3"/>
  <cols>
    <col min="1" max="1" width="3" style="22" customWidth="1"/>
    <col min="2" max="2" width="9" style="53"/>
    <col min="3" max="3" width="57.6640625" style="53" customWidth="1"/>
    <col min="4" max="4" width="20.44140625" style="22" customWidth="1"/>
    <col min="5" max="5" width="57" style="22" customWidth="1"/>
    <col min="6" max="16384" width="9" style="22"/>
  </cols>
  <sheetData>
    <row r="2" spans="2:9" ht="21" x14ac:dyDescent="0.4">
      <c r="B2" s="23" t="s">
        <v>873</v>
      </c>
    </row>
    <row r="3" spans="2:9" x14ac:dyDescent="0.3">
      <c r="B3" s="54"/>
    </row>
    <row r="4" spans="2:9" x14ac:dyDescent="0.3">
      <c r="B4" s="54"/>
    </row>
    <row r="5" spans="2:9" x14ac:dyDescent="0.3">
      <c r="B5" s="58"/>
      <c r="C5" s="58"/>
      <c r="D5" s="59" t="s">
        <v>274</v>
      </c>
      <c r="E5" s="59" t="s">
        <v>275</v>
      </c>
    </row>
    <row r="6" spans="2:9" ht="28.8" x14ac:dyDescent="0.3">
      <c r="B6" s="58"/>
      <c r="C6" s="58" t="s">
        <v>2086</v>
      </c>
      <c r="D6" s="59" t="s">
        <v>874</v>
      </c>
      <c r="E6" s="60" t="s">
        <v>875</v>
      </c>
    </row>
    <row r="7" spans="2:9" x14ac:dyDescent="0.3">
      <c r="B7" s="719" t="s">
        <v>876</v>
      </c>
      <c r="C7" s="719"/>
      <c r="D7" s="719"/>
      <c r="E7" s="719"/>
    </row>
    <row r="8" spans="2:9" x14ac:dyDescent="0.3">
      <c r="B8" s="342">
        <v>1</v>
      </c>
      <c r="C8" s="343" t="s">
        <v>877</v>
      </c>
      <c r="D8" s="344">
        <v>214730</v>
      </c>
      <c r="E8" s="345" t="s">
        <v>119</v>
      </c>
    </row>
    <row r="9" spans="2:9" x14ac:dyDescent="0.3">
      <c r="B9" s="342"/>
      <c r="C9" s="343" t="s">
        <v>878</v>
      </c>
      <c r="D9" s="344"/>
      <c r="E9" s="345"/>
    </row>
    <row r="10" spans="2:9" x14ac:dyDescent="0.3">
      <c r="B10" s="342"/>
      <c r="C10" s="343" t="s">
        <v>879</v>
      </c>
      <c r="D10" s="344"/>
      <c r="E10" s="345"/>
    </row>
    <row r="11" spans="2:9" x14ac:dyDescent="0.3">
      <c r="B11" s="342"/>
      <c r="C11" s="343" t="s">
        <v>880</v>
      </c>
      <c r="D11" s="344"/>
      <c r="E11" s="345"/>
    </row>
    <row r="12" spans="2:9" x14ac:dyDescent="0.3">
      <c r="B12" s="342">
        <v>2</v>
      </c>
      <c r="C12" s="343" t="s">
        <v>881</v>
      </c>
      <c r="D12" s="344">
        <v>236109</v>
      </c>
      <c r="E12" s="345" t="s">
        <v>118</v>
      </c>
    </row>
    <row r="13" spans="2:9" x14ac:dyDescent="0.3">
      <c r="B13" s="342">
        <v>3</v>
      </c>
      <c r="C13" s="343" t="s">
        <v>882</v>
      </c>
      <c r="D13" s="344">
        <v>21729</v>
      </c>
      <c r="E13" s="345" t="s">
        <v>121</v>
      </c>
      <c r="I13" s="55"/>
    </row>
    <row r="14" spans="2:9" x14ac:dyDescent="0.3">
      <c r="B14" s="342" t="s">
        <v>91</v>
      </c>
      <c r="C14" s="343" t="s">
        <v>883</v>
      </c>
      <c r="D14" s="344">
        <v>91412.036999999997</v>
      </c>
      <c r="E14" s="345" t="s">
        <v>120</v>
      </c>
    </row>
    <row r="15" spans="2:9" ht="27.6" x14ac:dyDescent="0.3">
      <c r="B15" s="342">
        <v>4</v>
      </c>
      <c r="C15" s="343" t="s">
        <v>884</v>
      </c>
      <c r="D15" s="344"/>
      <c r="E15" s="345"/>
    </row>
    <row r="16" spans="2:9" x14ac:dyDescent="0.3">
      <c r="B16" s="342">
        <v>5</v>
      </c>
      <c r="C16" s="343" t="s">
        <v>885</v>
      </c>
      <c r="D16" s="344"/>
      <c r="E16" s="345"/>
    </row>
    <row r="17" spans="2:5" ht="27.6" x14ac:dyDescent="0.3">
      <c r="B17" s="342" t="s">
        <v>92</v>
      </c>
      <c r="C17" s="343" t="s">
        <v>886</v>
      </c>
      <c r="D17" s="344">
        <v>14978.963</v>
      </c>
      <c r="E17" s="345"/>
    </row>
    <row r="18" spans="2:5" x14ac:dyDescent="0.3">
      <c r="B18" s="346">
        <v>6</v>
      </c>
      <c r="C18" s="347" t="s">
        <v>887</v>
      </c>
      <c r="D18" s="348">
        <f>SUM(D8,D12:D17)</f>
        <v>578959</v>
      </c>
      <c r="E18" s="349" t="s">
        <v>888</v>
      </c>
    </row>
    <row r="19" spans="2:5" x14ac:dyDescent="0.3">
      <c r="B19" s="718" t="s">
        <v>889</v>
      </c>
      <c r="C19" s="718"/>
      <c r="D19" s="718"/>
      <c r="E19" s="718"/>
    </row>
    <row r="20" spans="2:5" x14ac:dyDescent="0.3">
      <c r="B20" s="342">
        <v>7</v>
      </c>
      <c r="C20" s="350" t="s">
        <v>890</v>
      </c>
      <c r="D20" s="351">
        <v>-281.32900000000001</v>
      </c>
      <c r="E20" s="352"/>
    </row>
    <row r="21" spans="2:5" x14ac:dyDescent="0.3">
      <c r="B21" s="342">
        <v>8</v>
      </c>
      <c r="C21" s="350" t="s">
        <v>891</v>
      </c>
      <c r="D21" s="351">
        <v>-37513</v>
      </c>
      <c r="E21" s="353" t="s">
        <v>122</v>
      </c>
    </row>
    <row r="22" spans="2:5" x14ac:dyDescent="0.3">
      <c r="B22" s="342">
        <v>9</v>
      </c>
      <c r="C22" s="350" t="s">
        <v>721</v>
      </c>
      <c r="D22" s="344"/>
      <c r="E22" s="352"/>
    </row>
    <row r="23" spans="2:5" ht="41.4" x14ac:dyDescent="0.3">
      <c r="B23" s="342">
        <v>10</v>
      </c>
      <c r="C23" s="350" t="s">
        <v>892</v>
      </c>
      <c r="D23" s="344"/>
      <c r="E23" s="352"/>
    </row>
    <row r="24" spans="2:5" ht="27.6" x14ac:dyDescent="0.3">
      <c r="B24" s="342">
        <v>11</v>
      </c>
      <c r="C24" s="350" t="s">
        <v>893</v>
      </c>
      <c r="D24" s="344"/>
      <c r="E24" s="352"/>
    </row>
    <row r="25" spans="2:5" ht="27.6" x14ac:dyDescent="0.3">
      <c r="B25" s="342">
        <v>12</v>
      </c>
      <c r="C25" s="350" t="s">
        <v>894</v>
      </c>
      <c r="D25" s="344"/>
      <c r="E25" s="352"/>
    </row>
    <row r="26" spans="2:5" ht="27.6" x14ac:dyDescent="0.3">
      <c r="B26" s="342">
        <v>13</v>
      </c>
      <c r="C26" s="350" t="s">
        <v>895</v>
      </c>
      <c r="D26" s="344"/>
      <c r="E26" s="352"/>
    </row>
    <row r="27" spans="2:5" ht="27.6" x14ac:dyDescent="0.3">
      <c r="B27" s="342">
        <v>14</v>
      </c>
      <c r="C27" s="350" t="s">
        <v>896</v>
      </c>
      <c r="D27" s="344"/>
      <c r="E27" s="352"/>
    </row>
    <row r="28" spans="2:5" x14ac:dyDescent="0.3">
      <c r="B28" s="342">
        <v>15</v>
      </c>
      <c r="C28" s="350" t="s">
        <v>897</v>
      </c>
      <c r="D28" s="344"/>
      <c r="E28" s="352"/>
    </row>
    <row r="29" spans="2:5" ht="27.6" x14ac:dyDescent="0.3">
      <c r="B29" s="342">
        <v>16</v>
      </c>
      <c r="C29" s="350" t="s">
        <v>898</v>
      </c>
      <c r="D29" s="351">
        <v>-4967</v>
      </c>
      <c r="E29" s="352"/>
    </row>
    <row r="30" spans="2:5" ht="55.2" x14ac:dyDescent="0.3">
      <c r="B30" s="342">
        <v>17</v>
      </c>
      <c r="C30" s="350" t="s">
        <v>899</v>
      </c>
      <c r="D30" s="344"/>
      <c r="E30" s="352"/>
    </row>
    <row r="31" spans="2:5" ht="55.2" x14ac:dyDescent="0.3">
      <c r="B31" s="342">
        <v>18</v>
      </c>
      <c r="C31" s="350" t="s">
        <v>900</v>
      </c>
      <c r="D31" s="344"/>
      <c r="E31" s="352"/>
    </row>
    <row r="32" spans="2:5" ht="55.2" x14ac:dyDescent="0.3">
      <c r="B32" s="342">
        <v>19</v>
      </c>
      <c r="C32" s="350" t="s">
        <v>901</v>
      </c>
      <c r="D32" s="344"/>
      <c r="E32" s="352"/>
    </row>
    <row r="33" spans="2:6" x14ac:dyDescent="0.3">
      <c r="B33" s="342">
        <v>20</v>
      </c>
      <c r="C33" s="350" t="s">
        <v>721</v>
      </c>
      <c r="D33" s="344"/>
      <c r="E33" s="352"/>
    </row>
    <row r="34" spans="2:6" ht="27.6" x14ac:dyDescent="0.3">
      <c r="B34" s="342" t="s">
        <v>93</v>
      </c>
      <c r="C34" s="350" t="s">
        <v>902</v>
      </c>
      <c r="D34" s="344"/>
      <c r="E34" s="352"/>
    </row>
    <row r="35" spans="2:6" ht="27.6" x14ac:dyDescent="0.3">
      <c r="B35" s="342" t="s">
        <v>94</v>
      </c>
      <c r="C35" s="350" t="s">
        <v>903</v>
      </c>
      <c r="D35" s="344"/>
      <c r="E35" s="352"/>
    </row>
    <row r="36" spans="2:6" x14ac:dyDescent="0.3">
      <c r="B36" s="342" t="s">
        <v>95</v>
      </c>
      <c r="C36" s="227" t="s">
        <v>904</v>
      </c>
      <c r="D36" s="344"/>
      <c r="E36" s="352"/>
    </row>
    <row r="37" spans="2:6" x14ac:dyDescent="0.3">
      <c r="B37" s="342" t="s">
        <v>96</v>
      </c>
      <c r="C37" s="350" t="s">
        <v>905</v>
      </c>
      <c r="D37" s="344"/>
      <c r="E37" s="352"/>
    </row>
    <row r="38" spans="2:6" ht="41.4" x14ac:dyDescent="0.3">
      <c r="B38" s="342">
        <v>21</v>
      </c>
      <c r="C38" s="350" t="s">
        <v>906</v>
      </c>
      <c r="D38" s="344"/>
      <c r="E38" s="352"/>
    </row>
    <row r="39" spans="2:6" x14ac:dyDescent="0.3">
      <c r="B39" s="342">
        <v>22</v>
      </c>
      <c r="C39" s="350" t="s">
        <v>907</v>
      </c>
      <c r="D39" s="344"/>
      <c r="E39" s="352"/>
    </row>
    <row r="40" spans="2:6" ht="41.4" x14ac:dyDescent="0.3">
      <c r="B40" s="342">
        <v>23</v>
      </c>
      <c r="C40" s="350" t="s">
        <v>908</v>
      </c>
      <c r="D40" s="344"/>
      <c r="E40" s="352"/>
    </row>
    <row r="41" spans="2:6" x14ac:dyDescent="0.3">
      <c r="B41" s="342">
        <v>24</v>
      </c>
      <c r="C41" s="350" t="s">
        <v>721</v>
      </c>
      <c r="D41" s="344"/>
      <c r="E41" s="352"/>
    </row>
    <row r="42" spans="2:6" x14ac:dyDescent="0.3">
      <c r="B42" s="342">
        <v>25</v>
      </c>
      <c r="C42" s="350" t="s">
        <v>909</v>
      </c>
      <c r="D42" s="344"/>
      <c r="E42" s="352"/>
    </row>
    <row r="43" spans="2:6" x14ac:dyDescent="0.3">
      <c r="B43" s="342" t="s">
        <v>97</v>
      </c>
      <c r="C43" s="350" t="s">
        <v>910</v>
      </c>
      <c r="D43" s="344"/>
      <c r="E43" s="352"/>
    </row>
    <row r="44" spans="2:6" ht="55.2" x14ac:dyDescent="0.3">
      <c r="B44" s="342" t="s">
        <v>98</v>
      </c>
      <c r="C44" s="350" t="s">
        <v>911</v>
      </c>
      <c r="D44" s="344"/>
      <c r="E44" s="352"/>
    </row>
    <row r="45" spans="2:6" x14ac:dyDescent="0.3">
      <c r="B45" s="342">
        <v>26</v>
      </c>
      <c r="C45" s="350" t="s">
        <v>721</v>
      </c>
      <c r="D45" s="344"/>
      <c r="E45" s="352"/>
    </row>
    <row r="46" spans="2:6" ht="27.6" x14ac:dyDescent="0.3">
      <c r="B46" s="342">
        <v>27</v>
      </c>
      <c r="C46" s="350" t="s">
        <v>912</v>
      </c>
      <c r="D46" s="344"/>
      <c r="E46" s="352"/>
      <c r="F46" s="56"/>
    </row>
    <row r="47" spans="2:6" x14ac:dyDescent="0.3">
      <c r="B47" s="342" t="s">
        <v>99</v>
      </c>
      <c r="C47" s="350" t="s">
        <v>913</v>
      </c>
      <c r="D47" s="344">
        <v>-122</v>
      </c>
      <c r="E47" s="352"/>
      <c r="F47" s="56"/>
    </row>
    <row r="48" spans="2:6" x14ac:dyDescent="0.3">
      <c r="B48" s="342">
        <v>28</v>
      </c>
      <c r="C48" s="354" t="s">
        <v>914</v>
      </c>
      <c r="D48" s="348">
        <f>SUM(D20:D34,D38:D39,D43:D47)</f>
        <v>-42883.328999999998</v>
      </c>
      <c r="E48" s="353" t="s">
        <v>916</v>
      </c>
    </row>
    <row r="49" spans="2:5" x14ac:dyDescent="0.3">
      <c r="B49" s="342">
        <v>29</v>
      </c>
      <c r="C49" s="354" t="s">
        <v>915</v>
      </c>
      <c r="D49" s="355">
        <f>D18+D48</f>
        <v>536075.67099999997</v>
      </c>
      <c r="E49" s="345" t="s">
        <v>917</v>
      </c>
    </row>
    <row r="50" spans="2:5" x14ac:dyDescent="0.3">
      <c r="B50" s="718" t="s">
        <v>918</v>
      </c>
      <c r="C50" s="718"/>
      <c r="D50" s="718"/>
      <c r="E50" s="718"/>
    </row>
    <row r="51" spans="2:5" x14ac:dyDescent="0.3">
      <c r="B51" s="342">
        <v>30</v>
      </c>
      <c r="C51" s="350" t="s">
        <v>919</v>
      </c>
      <c r="D51" s="344">
        <v>50197</v>
      </c>
      <c r="E51" s="356" t="s">
        <v>71</v>
      </c>
    </row>
    <row r="52" spans="2:5" x14ac:dyDescent="0.3">
      <c r="B52" s="342">
        <v>31</v>
      </c>
      <c r="C52" s="350" t="s">
        <v>920</v>
      </c>
      <c r="D52" s="344"/>
      <c r="E52" s="352"/>
    </row>
    <row r="53" spans="2:5" x14ac:dyDescent="0.3">
      <c r="B53" s="342">
        <v>32</v>
      </c>
      <c r="C53" s="350" t="s">
        <v>921</v>
      </c>
      <c r="D53" s="351">
        <v>50197</v>
      </c>
      <c r="E53" s="352"/>
    </row>
    <row r="54" spans="2:5" ht="27.6" x14ac:dyDescent="0.3">
      <c r="B54" s="342">
        <v>33</v>
      </c>
      <c r="C54" s="350" t="s">
        <v>922</v>
      </c>
      <c r="D54" s="344"/>
      <c r="E54" s="352"/>
    </row>
    <row r="55" spans="2:5" s="28" customFormat="1" ht="27.6" x14ac:dyDescent="0.3">
      <c r="B55" s="342" t="s">
        <v>100</v>
      </c>
      <c r="C55" s="350" t="s">
        <v>923</v>
      </c>
      <c r="D55" s="344"/>
      <c r="E55" s="352"/>
    </row>
    <row r="56" spans="2:5" s="28" customFormat="1" ht="27.6" x14ac:dyDescent="0.3">
      <c r="B56" s="342" t="s">
        <v>101</v>
      </c>
      <c r="C56" s="350" t="s">
        <v>924</v>
      </c>
      <c r="D56" s="344"/>
      <c r="E56" s="352"/>
    </row>
    <row r="57" spans="2:5" ht="41.4" x14ac:dyDescent="0.3">
      <c r="B57" s="342">
        <v>34</v>
      </c>
      <c r="C57" s="350" t="s">
        <v>925</v>
      </c>
      <c r="D57" s="344"/>
      <c r="E57" s="352"/>
    </row>
    <row r="58" spans="2:5" ht="17.399999999999999" customHeight="1" x14ac:dyDescent="0.3">
      <c r="B58" s="342">
        <v>35</v>
      </c>
      <c r="C58" s="350" t="s">
        <v>926</v>
      </c>
      <c r="D58" s="344"/>
      <c r="E58" s="352"/>
    </row>
    <row r="59" spans="2:5" ht="20.399999999999999" customHeight="1" x14ac:dyDescent="0.3">
      <c r="B59" s="346">
        <v>36</v>
      </c>
      <c r="C59" s="354" t="s">
        <v>927</v>
      </c>
      <c r="D59" s="357">
        <f>SUM(D51,D54,D57)</f>
        <v>50197</v>
      </c>
      <c r="E59" s="352"/>
    </row>
    <row r="60" spans="2:5" x14ac:dyDescent="0.3">
      <c r="B60" s="718" t="s">
        <v>928</v>
      </c>
      <c r="C60" s="718"/>
      <c r="D60" s="718"/>
      <c r="E60" s="718"/>
    </row>
    <row r="61" spans="2:5" ht="27.6" x14ac:dyDescent="0.3">
      <c r="B61" s="342">
        <v>37</v>
      </c>
      <c r="C61" s="350" t="s">
        <v>929</v>
      </c>
      <c r="D61" s="344"/>
      <c r="E61" s="352"/>
    </row>
    <row r="62" spans="2:5" ht="55.2" x14ac:dyDescent="0.3">
      <c r="B62" s="342">
        <v>38</v>
      </c>
      <c r="C62" s="350" t="s">
        <v>930</v>
      </c>
      <c r="D62" s="344"/>
      <c r="E62" s="352"/>
    </row>
    <row r="63" spans="2:5" ht="55.2" x14ac:dyDescent="0.3">
      <c r="B63" s="342">
        <v>39</v>
      </c>
      <c r="C63" s="350" t="s">
        <v>931</v>
      </c>
      <c r="D63" s="344"/>
      <c r="E63" s="352"/>
    </row>
    <row r="64" spans="2:5" ht="55.2" x14ac:dyDescent="0.3">
      <c r="B64" s="342">
        <v>40</v>
      </c>
      <c r="C64" s="350" t="s">
        <v>932</v>
      </c>
      <c r="D64" s="344"/>
      <c r="E64" s="352"/>
    </row>
    <row r="65" spans="1:5" x14ac:dyDescent="0.3">
      <c r="B65" s="358">
        <v>41</v>
      </c>
      <c r="C65" s="359" t="s">
        <v>721</v>
      </c>
      <c r="D65" s="360"/>
      <c r="E65" s="361"/>
    </row>
    <row r="66" spans="1:5" ht="27.6" x14ac:dyDescent="0.3">
      <c r="B66" s="342">
        <v>42</v>
      </c>
      <c r="C66" s="350" t="s">
        <v>933</v>
      </c>
      <c r="D66" s="344"/>
      <c r="E66" s="352"/>
    </row>
    <row r="67" spans="1:5" x14ac:dyDescent="0.3">
      <c r="B67" s="342" t="s">
        <v>102</v>
      </c>
      <c r="C67" s="350" t="s">
        <v>934</v>
      </c>
      <c r="D67" s="344"/>
      <c r="E67" s="352"/>
    </row>
    <row r="68" spans="1:5" x14ac:dyDescent="0.3">
      <c r="B68" s="346">
        <v>43</v>
      </c>
      <c r="C68" s="354" t="s">
        <v>935</v>
      </c>
      <c r="D68" s="355">
        <f>SUM(D61:D67)</f>
        <v>0</v>
      </c>
      <c r="E68" s="353" t="s">
        <v>938</v>
      </c>
    </row>
    <row r="69" spans="1:5" x14ac:dyDescent="0.3">
      <c r="B69" s="346">
        <v>44</v>
      </c>
      <c r="C69" s="354" t="s">
        <v>936</v>
      </c>
      <c r="D69" s="355">
        <f>MAX(0,D59+D68)</f>
        <v>50197</v>
      </c>
      <c r="E69" s="345" t="s">
        <v>939</v>
      </c>
    </row>
    <row r="70" spans="1:5" x14ac:dyDescent="0.3">
      <c r="B70" s="346">
        <v>45</v>
      </c>
      <c r="C70" s="354" t="s">
        <v>937</v>
      </c>
      <c r="D70" s="355">
        <f>D49+D69</f>
        <v>586272.67099999997</v>
      </c>
      <c r="E70" s="345" t="s">
        <v>940</v>
      </c>
    </row>
    <row r="71" spans="1:5" x14ac:dyDescent="0.3">
      <c r="B71" s="718" t="s">
        <v>941</v>
      </c>
      <c r="C71" s="718"/>
      <c r="D71" s="718"/>
      <c r="E71" s="718"/>
    </row>
    <row r="72" spans="1:5" x14ac:dyDescent="0.3">
      <c r="B72" s="342">
        <v>46</v>
      </c>
      <c r="C72" s="350" t="s">
        <v>919</v>
      </c>
      <c r="D72" s="344">
        <v>78045</v>
      </c>
      <c r="E72" s="345" t="s">
        <v>123</v>
      </c>
    </row>
    <row r="73" spans="1:5" ht="41.4" x14ac:dyDescent="0.3">
      <c r="B73" s="342">
        <v>47</v>
      </c>
      <c r="C73" s="350" t="s">
        <v>942</v>
      </c>
      <c r="D73" s="344"/>
      <c r="E73" s="362"/>
    </row>
    <row r="74" spans="1:5" s="28" customFormat="1" ht="27.6" x14ac:dyDescent="0.3">
      <c r="A74" s="15"/>
      <c r="B74" s="342" t="s">
        <v>103</v>
      </c>
      <c r="C74" s="350" t="s">
        <v>943</v>
      </c>
      <c r="D74" s="344"/>
      <c r="E74" s="362"/>
    </row>
    <row r="75" spans="1:5" s="28" customFormat="1" ht="27.6" x14ac:dyDescent="0.3">
      <c r="A75" s="15"/>
      <c r="B75" s="342" t="s">
        <v>104</v>
      </c>
      <c r="C75" s="350" t="s">
        <v>944</v>
      </c>
      <c r="D75" s="344"/>
      <c r="E75" s="362"/>
    </row>
    <row r="76" spans="1:5" ht="41.4" x14ac:dyDescent="0.3">
      <c r="B76" s="342">
        <v>48</v>
      </c>
      <c r="C76" s="350" t="s">
        <v>945</v>
      </c>
      <c r="D76" s="344"/>
      <c r="E76" s="362"/>
    </row>
    <row r="77" spans="1:5" x14ac:dyDescent="0.3">
      <c r="B77" s="342">
        <v>49</v>
      </c>
      <c r="C77" s="350" t="s">
        <v>946</v>
      </c>
      <c r="D77" s="344"/>
      <c r="E77" s="362"/>
    </row>
    <row r="78" spans="1:5" x14ac:dyDescent="0.3">
      <c r="B78" s="342">
        <v>50</v>
      </c>
      <c r="C78" s="350" t="s">
        <v>947</v>
      </c>
      <c r="D78" s="344"/>
      <c r="E78" s="362"/>
    </row>
    <row r="79" spans="1:5" x14ac:dyDescent="0.3">
      <c r="B79" s="346">
        <v>51</v>
      </c>
      <c r="C79" s="354" t="s">
        <v>948</v>
      </c>
      <c r="D79" s="355">
        <f>SUM(D72:D76,D78)</f>
        <v>78045</v>
      </c>
      <c r="E79" s="345" t="s">
        <v>949</v>
      </c>
    </row>
    <row r="80" spans="1:5" x14ac:dyDescent="0.3">
      <c r="B80" s="718" t="s">
        <v>950</v>
      </c>
      <c r="C80" s="718"/>
      <c r="D80" s="718"/>
      <c r="E80" s="718"/>
    </row>
    <row r="81" spans="2:5" ht="27.6" x14ac:dyDescent="0.3">
      <c r="B81" s="342">
        <v>52</v>
      </c>
      <c r="C81" s="350" t="s">
        <v>951</v>
      </c>
      <c r="D81" s="344"/>
      <c r="E81" s="352"/>
    </row>
    <row r="82" spans="2:5" ht="55.2" x14ac:dyDescent="0.3">
      <c r="B82" s="342">
        <v>53</v>
      </c>
      <c r="C82" s="350" t="s">
        <v>952</v>
      </c>
      <c r="D82" s="344"/>
      <c r="E82" s="352"/>
    </row>
    <row r="83" spans="2:5" ht="55.2" x14ac:dyDescent="0.3">
      <c r="B83" s="342">
        <v>54</v>
      </c>
      <c r="C83" s="350" t="s">
        <v>953</v>
      </c>
      <c r="D83" s="344"/>
      <c r="E83" s="352"/>
    </row>
    <row r="84" spans="2:5" x14ac:dyDescent="0.3">
      <c r="B84" s="358" t="s">
        <v>105</v>
      </c>
      <c r="C84" s="359" t="s">
        <v>721</v>
      </c>
      <c r="D84" s="360"/>
      <c r="E84" s="361"/>
    </row>
    <row r="85" spans="2:5" ht="55.2" x14ac:dyDescent="0.3">
      <c r="B85" s="342">
        <v>55</v>
      </c>
      <c r="C85" s="350" t="s">
        <v>954</v>
      </c>
      <c r="D85" s="344"/>
      <c r="E85" s="352"/>
    </row>
    <row r="86" spans="2:5" x14ac:dyDescent="0.3">
      <c r="B86" s="358">
        <v>56</v>
      </c>
      <c r="C86" s="359" t="s">
        <v>721</v>
      </c>
      <c r="D86" s="360"/>
      <c r="E86" s="361"/>
    </row>
    <row r="87" spans="2:5" ht="27.6" x14ac:dyDescent="0.3">
      <c r="B87" s="342" t="s">
        <v>106</v>
      </c>
      <c r="C87" s="227" t="s">
        <v>955</v>
      </c>
      <c r="D87" s="344"/>
      <c r="E87" s="352"/>
    </row>
    <row r="88" spans="2:5" x14ac:dyDescent="0.3">
      <c r="B88" s="342" t="s">
        <v>107</v>
      </c>
      <c r="C88" s="227" t="s">
        <v>956</v>
      </c>
      <c r="D88" s="344"/>
      <c r="E88" s="352"/>
    </row>
    <row r="89" spans="2:5" x14ac:dyDescent="0.3">
      <c r="B89" s="346">
        <v>57</v>
      </c>
      <c r="C89" s="224" t="s">
        <v>957</v>
      </c>
      <c r="D89" s="355">
        <f>SUM(D81:D87)</f>
        <v>0</v>
      </c>
      <c r="E89" s="352" t="s">
        <v>961</v>
      </c>
    </row>
    <row r="90" spans="2:5" x14ac:dyDescent="0.3">
      <c r="B90" s="346">
        <v>58</v>
      </c>
      <c r="C90" s="224" t="s">
        <v>958</v>
      </c>
      <c r="D90" s="355">
        <f>MAX(0,D79-D89)</f>
        <v>78045</v>
      </c>
      <c r="E90" s="345" t="s">
        <v>962</v>
      </c>
    </row>
    <row r="91" spans="2:5" x14ac:dyDescent="0.3">
      <c r="B91" s="346">
        <v>59</v>
      </c>
      <c r="C91" s="224" t="s">
        <v>959</v>
      </c>
      <c r="D91" s="355">
        <f>D70+D90</f>
        <v>664317.67099999997</v>
      </c>
      <c r="E91" s="345" t="s">
        <v>963</v>
      </c>
    </row>
    <row r="92" spans="2:5" x14ac:dyDescent="0.3">
      <c r="B92" s="346">
        <v>60</v>
      </c>
      <c r="C92" s="224" t="s">
        <v>960</v>
      </c>
      <c r="D92" s="355">
        <v>2835136.0079999999</v>
      </c>
      <c r="E92" s="362"/>
    </row>
    <row r="93" spans="2:5" x14ac:dyDescent="0.3">
      <c r="B93" s="718" t="s">
        <v>964</v>
      </c>
      <c r="C93" s="718"/>
      <c r="D93" s="718"/>
      <c r="E93" s="718"/>
    </row>
    <row r="94" spans="2:5" x14ac:dyDescent="0.3">
      <c r="B94" s="342">
        <v>61</v>
      </c>
      <c r="C94" s="350" t="s">
        <v>965</v>
      </c>
      <c r="D94" s="363">
        <f>D49/D92</f>
        <v>0.18908287626672476</v>
      </c>
      <c r="E94" s="362" t="s">
        <v>72</v>
      </c>
    </row>
    <row r="95" spans="2:5" x14ac:dyDescent="0.3">
      <c r="B95" s="342">
        <v>62</v>
      </c>
      <c r="C95" s="350" t="s">
        <v>966</v>
      </c>
      <c r="D95" s="363">
        <f>D70/D92</f>
        <v>0.20678819970036513</v>
      </c>
      <c r="E95" s="362" t="s">
        <v>73</v>
      </c>
    </row>
    <row r="96" spans="2:5" x14ac:dyDescent="0.3">
      <c r="B96" s="342">
        <v>63</v>
      </c>
      <c r="C96" s="350" t="s">
        <v>967</v>
      </c>
      <c r="D96" s="363">
        <f>D91/D92</f>
        <v>0.23431597959514894</v>
      </c>
      <c r="E96" s="362" t="s">
        <v>74</v>
      </c>
    </row>
    <row r="97" spans="2:5" ht="14.7" customHeight="1" x14ac:dyDescent="0.3">
      <c r="B97" s="342">
        <v>64</v>
      </c>
      <c r="C97" s="350" t="s">
        <v>968</v>
      </c>
      <c r="D97" s="363">
        <v>0.10678374856139318</v>
      </c>
      <c r="E97" s="362" t="s">
        <v>75</v>
      </c>
    </row>
    <row r="98" spans="2:5" ht="17.7" customHeight="1" x14ac:dyDescent="0.3">
      <c r="B98" s="342">
        <v>65</v>
      </c>
      <c r="C98" s="227" t="s">
        <v>969</v>
      </c>
      <c r="D98" s="363">
        <v>2.5000000000000001E-2</v>
      </c>
      <c r="E98" s="362" t="s">
        <v>76</v>
      </c>
    </row>
    <row r="99" spans="2:5" x14ac:dyDescent="0.3">
      <c r="B99" s="342">
        <v>66</v>
      </c>
      <c r="C99" s="227" t="s">
        <v>970</v>
      </c>
      <c r="D99" s="363">
        <v>9.9967577421146685E-3</v>
      </c>
      <c r="E99" s="362" t="s">
        <v>77</v>
      </c>
    </row>
    <row r="100" spans="2:5" x14ac:dyDescent="0.3">
      <c r="B100" s="342">
        <v>67</v>
      </c>
      <c r="C100" s="227" t="s">
        <v>971</v>
      </c>
      <c r="D100" s="363">
        <v>2.3869908192785077E-3</v>
      </c>
      <c r="E100" s="362" t="s">
        <v>78</v>
      </c>
    </row>
    <row r="101" spans="2:5" ht="27.6" x14ac:dyDescent="0.3">
      <c r="B101" s="342" t="s">
        <v>108</v>
      </c>
      <c r="C101" s="350" t="s">
        <v>972</v>
      </c>
      <c r="D101" s="364">
        <v>0.01</v>
      </c>
      <c r="E101" s="365" t="s">
        <v>79</v>
      </c>
    </row>
    <row r="102" spans="2:5" ht="27.6" x14ac:dyDescent="0.3">
      <c r="B102" s="342" t="s">
        <v>109</v>
      </c>
      <c r="C102" s="350" t="s">
        <v>973</v>
      </c>
      <c r="D102" s="366">
        <v>1.4400000000000003E-2</v>
      </c>
      <c r="E102" s="365" t="s">
        <v>80</v>
      </c>
    </row>
    <row r="103" spans="2:5" ht="27.6" x14ac:dyDescent="0.3">
      <c r="B103" s="342">
        <v>68</v>
      </c>
      <c r="C103" s="354" t="s">
        <v>974</v>
      </c>
      <c r="D103" s="367">
        <v>0.12758828787955628</v>
      </c>
      <c r="E103" s="365" t="s">
        <v>81</v>
      </c>
    </row>
    <row r="104" spans="2:5" x14ac:dyDescent="0.3">
      <c r="B104" s="718" t="s">
        <v>975</v>
      </c>
      <c r="C104" s="718"/>
      <c r="D104" s="718"/>
      <c r="E104" s="718"/>
    </row>
    <row r="105" spans="2:5" x14ac:dyDescent="0.3">
      <c r="B105" s="358">
        <v>69</v>
      </c>
      <c r="C105" s="359" t="s">
        <v>721</v>
      </c>
      <c r="D105" s="360"/>
      <c r="E105" s="361"/>
    </row>
    <row r="106" spans="2:5" x14ac:dyDescent="0.3">
      <c r="B106" s="358">
        <v>70</v>
      </c>
      <c r="C106" s="359" t="s">
        <v>721</v>
      </c>
      <c r="D106" s="360"/>
      <c r="E106" s="361"/>
    </row>
    <row r="107" spans="2:5" x14ac:dyDescent="0.3">
      <c r="B107" s="358">
        <v>71</v>
      </c>
      <c r="C107" s="359" t="s">
        <v>721</v>
      </c>
      <c r="D107" s="360"/>
      <c r="E107" s="361"/>
    </row>
    <row r="108" spans="2:5" x14ac:dyDescent="0.3">
      <c r="B108" s="718" t="s">
        <v>976</v>
      </c>
      <c r="C108" s="718"/>
      <c r="D108" s="718"/>
      <c r="E108" s="718"/>
    </row>
    <row r="109" spans="2:5" ht="55.2" x14ac:dyDescent="0.3">
      <c r="B109" s="342">
        <v>72</v>
      </c>
      <c r="C109" s="582" t="s">
        <v>977</v>
      </c>
      <c r="D109" s="690"/>
      <c r="E109" s="356"/>
    </row>
    <row r="110" spans="2:5" ht="55.2" x14ac:dyDescent="0.3">
      <c r="B110" s="342">
        <v>73</v>
      </c>
      <c r="C110" s="350" t="s">
        <v>978</v>
      </c>
      <c r="D110" s="368"/>
      <c r="E110" s="352"/>
    </row>
    <row r="111" spans="2:5" x14ac:dyDescent="0.3">
      <c r="B111" s="358">
        <v>74</v>
      </c>
      <c r="C111" s="359" t="s">
        <v>721</v>
      </c>
      <c r="D111" s="360"/>
      <c r="E111" s="361"/>
    </row>
    <row r="112" spans="2:5" ht="41.4" x14ac:dyDescent="0.3">
      <c r="B112" s="342">
        <v>75</v>
      </c>
      <c r="C112" s="350" t="s">
        <v>979</v>
      </c>
      <c r="D112" s="368"/>
      <c r="E112" s="352"/>
    </row>
    <row r="113" spans="2:5" x14ac:dyDescent="0.3">
      <c r="B113" s="718" t="s">
        <v>980</v>
      </c>
      <c r="C113" s="718"/>
      <c r="D113" s="718"/>
      <c r="E113" s="718"/>
    </row>
    <row r="114" spans="2:5" ht="27.6" x14ac:dyDescent="0.3">
      <c r="B114" s="342">
        <v>76</v>
      </c>
      <c r="C114" s="350" t="s">
        <v>981</v>
      </c>
      <c r="D114" s="368"/>
      <c r="E114" s="352"/>
    </row>
    <row r="115" spans="2:5" ht="27.6" x14ac:dyDescent="0.3">
      <c r="B115" s="342">
        <v>77</v>
      </c>
      <c r="C115" s="350" t="s">
        <v>982</v>
      </c>
      <c r="D115" s="368"/>
      <c r="E115" s="352"/>
    </row>
    <row r="116" spans="2:5" ht="27.6" x14ac:dyDescent="0.3">
      <c r="B116" s="342">
        <v>78</v>
      </c>
      <c r="C116" s="350" t="s">
        <v>983</v>
      </c>
      <c r="D116" s="368"/>
      <c r="E116" s="352"/>
    </row>
    <row r="117" spans="2:5" ht="27.6" x14ac:dyDescent="0.3">
      <c r="B117" s="342">
        <v>79</v>
      </c>
      <c r="C117" s="350" t="s">
        <v>984</v>
      </c>
      <c r="D117" s="368"/>
      <c r="E117" s="352"/>
    </row>
    <row r="118" spans="2:5" x14ac:dyDescent="0.3">
      <c r="B118" s="720" t="s">
        <v>985</v>
      </c>
      <c r="C118" s="720"/>
      <c r="D118" s="720"/>
      <c r="E118" s="720"/>
    </row>
    <row r="119" spans="2:5" x14ac:dyDescent="0.3">
      <c r="B119" s="342">
        <v>80</v>
      </c>
      <c r="C119" s="350" t="s">
        <v>986</v>
      </c>
      <c r="D119" s="369"/>
      <c r="E119" s="352"/>
    </row>
    <row r="120" spans="2:5" ht="27.6" x14ac:dyDescent="0.3">
      <c r="B120" s="342">
        <v>81</v>
      </c>
      <c r="C120" s="350" t="s">
        <v>987</v>
      </c>
      <c r="D120" s="369"/>
      <c r="E120" s="352"/>
    </row>
    <row r="121" spans="2:5" x14ac:dyDescent="0.3">
      <c r="B121" s="342">
        <v>82</v>
      </c>
      <c r="C121" s="350" t="s">
        <v>988</v>
      </c>
      <c r="D121" s="370"/>
      <c r="E121" s="352"/>
    </row>
    <row r="122" spans="2:5" ht="27.6" x14ac:dyDescent="0.3">
      <c r="B122" s="342">
        <v>83</v>
      </c>
      <c r="C122" s="350" t="s">
        <v>989</v>
      </c>
      <c r="D122" s="370"/>
      <c r="E122" s="352"/>
    </row>
    <row r="123" spans="2:5" x14ac:dyDescent="0.3">
      <c r="B123" s="342">
        <v>84</v>
      </c>
      <c r="C123" s="350" t="s">
        <v>990</v>
      </c>
      <c r="D123" s="370"/>
      <c r="E123" s="352"/>
    </row>
    <row r="124" spans="2:5" ht="27.6" x14ac:dyDescent="0.3">
      <c r="B124" s="342">
        <v>85</v>
      </c>
      <c r="C124" s="350" t="s">
        <v>991</v>
      </c>
      <c r="D124" s="370"/>
      <c r="E124" s="352"/>
    </row>
    <row r="125" spans="2:5" x14ac:dyDescent="0.3">
      <c r="B125" s="57"/>
    </row>
    <row r="126" spans="2:5" x14ac:dyDescent="0.3">
      <c r="B126" s="57"/>
    </row>
    <row r="127" spans="2:5" x14ac:dyDescent="0.3">
      <c r="B127" s="57"/>
    </row>
    <row r="128" spans="2:5" x14ac:dyDescent="0.3">
      <c r="B128" s="57"/>
    </row>
    <row r="129" spans="2:2" x14ac:dyDescent="0.3">
      <c r="B129" s="57"/>
    </row>
    <row r="130" spans="2:2" x14ac:dyDescent="0.3">
      <c r="B130" s="57"/>
    </row>
  </sheetData>
  <mergeCells count="11">
    <mergeCell ref="B113:E113"/>
    <mergeCell ref="B118:E118"/>
    <mergeCell ref="B93:E93"/>
    <mergeCell ref="B104:E104"/>
    <mergeCell ref="B108:E108"/>
    <mergeCell ref="B80:E80"/>
    <mergeCell ref="B7:E7"/>
    <mergeCell ref="B19:E19"/>
    <mergeCell ref="B50:E50"/>
    <mergeCell ref="B60:E60"/>
    <mergeCell ref="B71:E71"/>
  </mergeCells>
  <hyperlinks>
    <hyperlink ref="B2" location="Summary!B12" display="Template EU CC1 - Composition of regulatory own funds" xr:uid="{5919E6AF-EFC9-4684-B6A8-E1B4AD0D4E9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C26BD-DCC5-4CE0-8EC1-2B13699812C6}">
  <sheetPr>
    <tabColor rgb="FF575783"/>
  </sheetPr>
  <dimension ref="B1:T47"/>
  <sheetViews>
    <sheetView workbookViewId="0">
      <selection activeCell="C7" sqref="C7"/>
    </sheetView>
  </sheetViews>
  <sheetFormatPr defaultColWidth="9" defaultRowHeight="14.4" x14ac:dyDescent="0.3"/>
  <cols>
    <col min="1" max="1" width="2.33203125" style="22" customWidth="1"/>
    <col min="2" max="2" width="9" style="22"/>
    <col min="3" max="3" width="53" style="22" customWidth="1"/>
    <col min="4" max="4" width="39.6640625" style="22" customWidth="1"/>
    <col min="5" max="5" width="37.33203125" style="22" customWidth="1"/>
    <col min="6" max="6" width="20.44140625" style="22" customWidth="1"/>
    <col min="7" max="16384" width="9" style="22"/>
  </cols>
  <sheetData>
    <row r="1" spans="2:20" ht="15.6" x14ac:dyDescent="0.3">
      <c r="C1" s="61"/>
      <c r="D1" s="62"/>
      <c r="E1" s="62"/>
    </row>
    <row r="2" spans="2:20" ht="21" x14ac:dyDescent="0.3">
      <c r="B2" s="63" t="s">
        <v>992</v>
      </c>
    </row>
    <row r="3" spans="2:20" ht="15" customHeight="1" x14ac:dyDescent="0.3">
      <c r="B3" s="721" t="s">
        <v>993</v>
      </c>
      <c r="C3" s="721"/>
      <c r="D3" s="721"/>
      <c r="E3" s="721"/>
      <c r="F3" s="721"/>
      <c r="G3" s="25"/>
      <c r="H3" s="25"/>
      <c r="I3" s="25"/>
      <c r="J3" s="25"/>
      <c r="K3" s="25"/>
      <c r="L3" s="25"/>
      <c r="M3" s="25"/>
      <c r="N3" s="25"/>
      <c r="O3" s="25"/>
      <c r="P3" s="25"/>
      <c r="Q3" s="25"/>
      <c r="R3" s="25"/>
      <c r="S3" s="25"/>
      <c r="T3" s="25"/>
    </row>
    <row r="4" spans="2:20" x14ac:dyDescent="0.3">
      <c r="B4" s="721"/>
      <c r="C4" s="721"/>
      <c r="D4" s="721"/>
      <c r="E4" s="721"/>
      <c r="F4" s="721"/>
      <c r="G4" s="25"/>
      <c r="H4" s="25"/>
      <c r="I4" s="25"/>
      <c r="J4" s="25"/>
      <c r="K4" s="25"/>
      <c r="L4" s="25"/>
      <c r="M4" s="25"/>
      <c r="N4" s="25"/>
      <c r="O4" s="25"/>
      <c r="P4" s="25"/>
      <c r="Q4" s="25"/>
      <c r="R4" s="25"/>
      <c r="S4" s="25"/>
      <c r="T4" s="25"/>
    </row>
    <row r="5" spans="2:20" x14ac:dyDescent="0.3">
      <c r="B5" s="721"/>
      <c r="C5" s="721"/>
      <c r="D5" s="721"/>
      <c r="E5" s="721"/>
      <c r="F5" s="721"/>
      <c r="G5" s="25"/>
      <c r="H5" s="25"/>
      <c r="I5" s="25"/>
      <c r="J5" s="25"/>
      <c r="K5" s="25"/>
      <c r="L5" s="25"/>
      <c r="M5" s="25"/>
      <c r="N5" s="25"/>
      <c r="O5" s="25"/>
      <c r="P5" s="25"/>
      <c r="Q5" s="25"/>
      <c r="R5" s="25"/>
      <c r="S5" s="25"/>
      <c r="T5" s="25"/>
    </row>
    <row r="6" spans="2:20" x14ac:dyDescent="0.3">
      <c r="B6" s="33"/>
      <c r="C6" s="33"/>
      <c r="D6" s="18" t="s">
        <v>23</v>
      </c>
      <c r="E6" s="18" t="s">
        <v>25</v>
      </c>
      <c r="F6" s="18" t="s">
        <v>26</v>
      </c>
    </row>
    <row r="7" spans="2:20" ht="28.8" x14ac:dyDescent="0.3">
      <c r="B7" s="33"/>
      <c r="C7" s="30" t="s">
        <v>2086</v>
      </c>
      <c r="D7" s="59" t="s">
        <v>994</v>
      </c>
      <c r="E7" s="59" t="s">
        <v>995</v>
      </c>
      <c r="F7" s="59" t="s">
        <v>996</v>
      </c>
    </row>
    <row r="8" spans="2:20" x14ac:dyDescent="0.3">
      <c r="B8" s="33"/>
      <c r="C8" s="30"/>
      <c r="D8" s="59" t="s">
        <v>998</v>
      </c>
      <c r="E8" s="59" t="s">
        <v>998</v>
      </c>
      <c r="F8" s="59"/>
    </row>
    <row r="9" spans="2:20" ht="18.600000000000001" customHeight="1" x14ac:dyDescent="0.3">
      <c r="B9" s="722" t="s">
        <v>997</v>
      </c>
      <c r="C9" s="722"/>
      <c r="D9" s="722"/>
      <c r="E9" s="722"/>
      <c r="F9" s="722"/>
    </row>
    <row r="10" spans="2:20" x14ac:dyDescent="0.3">
      <c r="B10" s="339">
        <v>1</v>
      </c>
      <c r="C10" s="184" t="s">
        <v>814</v>
      </c>
      <c r="D10" s="340">
        <f>'EU LI1'!D8</f>
        <v>390057</v>
      </c>
      <c r="E10" s="340">
        <f>'EU LI1'!E8</f>
        <v>384923</v>
      </c>
      <c r="F10" s="183"/>
    </row>
    <row r="11" spans="2:20" x14ac:dyDescent="0.3">
      <c r="B11" s="339">
        <f>B10+1</f>
        <v>2</v>
      </c>
      <c r="C11" s="184" t="s">
        <v>815</v>
      </c>
      <c r="D11" s="340">
        <f>'EU LI1'!D9</f>
        <v>11031</v>
      </c>
      <c r="E11" s="340">
        <f>'EU LI1'!E9</f>
        <v>11031</v>
      </c>
      <c r="F11" s="183"/>
    </row>
    <row r="12" spans="2:20" x14ac:dyDescent="0.3">
      <c r="B12" s="339">
        <f t="shared" ref="B12:B24" si="0">B11+1</f>
        <v>3</v>
      </c>
      <c r="C12" s="184" t="s">
        <v>816</v>
      </c>
      <c r="D12" s="340">
        <f>'EU LI1'!D10</f>
        <v>9035</v>
      </c>
      <c r="E12" s="340">
        <f>'EU LI1'!E10</f>
        <v>9035</v>
      </c>
      <c r="F12" s="183"/>
    </row>
    <row r="13" spans="2:20" x14ac:dyDescent="0.3">
      <c r="B13" s="339">
        <f t="shared" si="0"/>
        <v>4</v>
      </c>
      <c r="C13" s="184" t="s">
        <v>817</v>
      </c>
      <c r="D13" s="340">
        <f>'EU LI1'!D11</f>
        <v>164</v>
      </c>
      <c r="E13" s="340">
        <f>'EU LI1'!E11</f>
        <v>151</v>
      </c>
      <c r="F13" s="183"/>
    </row>
    <row r="14" spans="2:20" x14ac:dyDescent="0.3">
      <c r="B14" s="339">
        <f t="shared" si="0"/>
        <v>5</v>
      </c>
      <c r="C14" s="184" t="s">
        <v>818</v>
      </c>
      <c r="D14" s="340">
        <f>'EU LI1'!D12</f>
        <v>3713724</v>
      </c>
      <c r="E14" s="340">
        <f>'EU LI1'!E12</f>
        <v>3713724</v>
      </c>
      <c r="F14" s="183"/>
    </row>
    <row r="15" spans="2:20" x14ac:dyDescent="0.3">
      <c r="B15" s="339">
        <f t="shared" si="0"/>
        <v>6</v>
      </c>
      <c r="C15" s="184" t="s">
        <v>819</v>
      </c>
      <c r="D15" s="340">
        <f>'EU LI1'!D13</f>
        <v>504696</v>
      </c>
      <c r="E15" s="340">
        <f>'EU LI1'!E13</f>
        <v>262380</v>
      </c>
      <c r="F15" s="183"/>
    </row>
    <row r="16" spans="2:20" x14ac:dyDescent="0.3">
      <c r="B16" s="339">
        <f t="shared" si="0"/>
        <v>7</v>
      </c>
      <c r="C16" s="184" t="s">
        <v>820</v>
      </c>
      <c r="D16" s="340">
        <f>'EU LI1'!D14</f>
        <v>1356852</v>
      </c>
      <c r="E16" s="340">
        <f>'EU LI1'!E14</f>
        <v>1348506</v>
      </c>
      <c r="F16" s="183"/>
    </row>
    <row r="17" spans="2:6" x14ac:dyDescent="0.3">
      <c r="B17" s="339">
        <f t="shared" si="0"/>
        <v>8</v>
      </c>
      <c r="C17" s="184" t="s">
        <v>821</v>
      </c>
      <c r="D17" s="340">
        <f>'EU LI1'!D15</f>
        <v>270</v>
      </c>
      <c r="E17" s="340">
        <f>'EU LI1'!E15</f>
        <v>44372</v>
      </c>
      <c r="F17" s="183"/>
    </row>
    <row r="18" spans="2:6" x14ac:dyDescent="0.3">
      <c r="B18" s="339">
        <f t="shared" si="0"/>
        <v>9</v>
      </c>
      <c r="C18" s="184" t="s">
        <v>822</v>
      </c>
      <c r="D18" s="340">
        <f>'EU LI1'!D16</f>
        <v>40560</v>
      </c>
      <c r="E18" s="340">
        <f>'EU LI1'!E16</f>
        <v>37513</v>
      </c>
      <c r="F18" s="166" t="s">
        <v>110</v>
      </c>
    </row>
    <row r="19" spans="2:6" x14ac:dyDescent="0.3">
      <c r="B19" s="339">
        <f t="shared" si="0"/>
        <v>10</v>
      </c>
      <c r="C19" s="184" t="s">
        <v>823</v>
      </c>
      <c r="D19" s="340">
        <f>'EU LI1'!D17</f>
        <v>15495</v>
      </c>
      <c r="E19" s="340">
        <f>'EU LI1'!E17</f>
        <v>15436</v>
      </c>
      <c r="F19" s="183"/>
    </row>
    <row r="20" spans="2:6" x14ac:dyDescent="0.3">
      <c r="B20" s="339">
        <f t="shared" si="0"/>
        <v>11</v>
      </c>
      <c r="C20" s="184" t="s">
        <v>824</v>
      </c>
      <c r="D20" s="340">
        <f>'EU LI1'!D18</f>
        <v>0</v>
      </c>
      <c r="E20" s="340">
        <f>'EU LI1'!E18</f>
        <v>0</v>
      </c>
      <c r="F20" s="183"/>
    </row>
    <row r="21" spans="2:6" x14ac:dyDescent="0.3">
      <c r="B21" s="339">
        <f t="shared" si="0"/>
        <v>12</v>
      </c>
      <c r="C21" s="184" t="s">
        <v>825</v>
      </c>
      <c r="D21" s="340">
        <f>'EU LI1'!D19</f>
        <v>7885</v>
      </c>
      <c r="E21" s="340">
        <f>'EU LI1'!E19</f>
        <v>7853</v>
      </c>
      <c r="F21" s="183"/>
    </row>
    <row r="22" spans="2:6" x14ac:dyDescent="0.3">
      <c r="B22" s="339">
        <f t="shared" si="0"/>
        <v>13</v>
      </c>
      <c r="C22" s="184" t="s">
        <v>826</v>
      </c>
      <c r="D22" s="340">
        <f>'EU LI1'!D20</f>
        <v>6460</v>
      </c>
      <c r="E22" s="340">
        <f>'EU LI1'!E20</f>
        <v>6460</v>
      </c>
      <c r="F22" s="183"/>
    </row>
    <row r="23" spans="2:6" x14ac:dyDescent="0.3">
      <c r="B23" s="339">
        <f t="shared" si="0"/>
        <v>14</v>
      </c>
      <c r="C23" s="278" t="s">
        <v>827</v>
      </c>
      <c r="D23" s="340">
        <f>'EU LI1'!D21</f>
        <v>19241</v>
      </c>
      <c r="E23" s="340">
        <f>'EU LI1'!E21</f>
        <v>18574</v>
      </c>
      <c r="F23" s="183"/>
    </row>
    <row r="24" spans="2:6" x14ac:dyDescent="0.3">
      <c r="B24" s="244">
        <f t="shared" si="0"/>
        <v>15</v>
      </c>
      <c r="C24" s="276" t="s">
        <v>828</v>
      </c>
      <c r="D24" s="147">
        <f>SUM(D10:D23)</f>
        <v>6075470</v>
      </c>
      <c r="E24" s="147">
        <f>SUM(E10:E23)</f>
        <v>5859958</v>
      </c>
      <c r="F24" s="183"/>
    </row>
    <row r="25" spans="2:6" ht="19.2" customHeight="1" x14ac:dyDescent="0.3">
      <c r="B25" s="722" t="s">
        <v>999</v>
      </c>
      <c r="C25" s="722"/>
      <c r="D25" s="722"/>
      <c r="E25" s="722"/>
      <c r="F25" s="722"/>
    </row>
    <row r="26" spans="2:6" x14ac:dyDescent="0.3">
      <c r="B26" s="339">
        <f>B24+1</f>
        <v>16</v>
      </c>
      <c r="C26" s="184" t="s">
        <v>829</v>
      </c>
      <c r="D26" s="340">
        <f>'EU LI1'!D24</f>
        <v>197210</v>
      </c>
      <c r="E26" s="340">
        <f>'EU LI1'!E24</f>
        <v>197957</v>
      </c>
      <c r="F26" s="183"/>
    </row>
    <row r="27" spans="2:6" x14ac:dyDescent="0.3">
      <c r="B27" s="339">
        <f>B26+1</f>
        <v>17</v>
      </c>
      <c r="C27" s="184" t="s">
        <v>817</v>
      </c>
      <c r="D27" s="340">
        <f>'EU LI1'!D25</f>
        <v>3326</v>
      </c>
      <c r="E27" s="340">
        <f>'EU LI1'!E25</f>
        <v>3326</v>
      </c>
      <c r="F27" s="183"/>
    </row>
    <row r="28" spans="2:6" x14ac:dyDescent="0.3">
      <c r="B28" s="339">
        <f t="shared" ref="B28:B35" si="1">B27+1</f>
        <v>18</v>
      </c>
      <c r="C28" s="184" t="s">
        <v>830</v>
      </c>
      <c r="D28" s="340">
        <f>'EU LI1'!D26</f>
        <v>3959699</v>
      </c>
      <c r="E28" s="340">
        <f>'EU LI1'!E26</f>
        <v>3959699</v>
      </c>
      <c r="F28" s="183"/>
    </row>
    <row r="29" spans="2:6" x14ac:dyDescent="0.3">
      <c r="B29" s="339">
        <f t="shared" si="1"/>
        <v>19</v>
      </c>
      <c r="C29" s="184" t="s">
        <v>831</v>
      </c>
      <c r="D29" s="340">
        <f>'EU LI1'!D27</f>
        <v>1035965</v>
      </c>
      <c r="E29" s="340">
        <f>'EU LI1'!E27</f>
        <v>1035965</v>
      </c>
      <c r="F29" s="183"/>
    </row>
    <row r="30" spans="2:6" x14ac:dyDescent="0.3">
      <c r="B30" s="341" t="s">
        <v>117</v>
      </c>
      <c r="C30" s="278" t="s">
        <v>1000</v>
      </c>
      <c r="D30" s="340">
        <f>E30</f>
        <v>78045</v>
      </c>
      <c r="E30" s="340">
        <f>'EU CC1'!D72</f>
        <v>78045</v>
      </c>
      <c r="F30" s="166" t="s">
        <v>111</v>
      </c>
    </row>
    <row r="31" spans="2:6" x14ac:dyDescent="0.3">
      <c r="B31" s="339">
        <f>B29+1</f>
        <v>20</v>
      </c>
      <c r="C31" s="184" t="s">
        <v>832</v>
      </c>
      <c r="D31" s="340">
        <f>'EU LI1'!D28</f>
        <v>967</v>
      </c>
      <c r="E31" s="340">
        <f>'EU LI1'!E28</f>
        <v>967</v>
      </c>
      <c r="F31" s="183"/>
    </row>
    <row r="32" spans="2:6" x14ac:dyDescent="0.3">
      <c r="B32" s="339">
        <f t="shared" si="1"/>
        <v>21</v>
      </c>
      <c r="C32" s="184" t="s">
        <v>833</v>
      </c>
      <c r="D32" s="340">
        <f>'EU LI1'!D29</f>
        <v>6485</v>
      </c>
      <c r="E32" s="340">
        <f>'EU LI1'!E29</f>
        <v>6485</v>
      </c>
      <c r="F32" s="183"/>
    </row>
    <row r="33" spans="2:6" x14ac:dyDescent="0.3">
      <c r="B33" s="339">
        <f t="shared" si="1"/>
        <v>22</v>
      </c>
      <c r="C33" s="184" t="s">
        <v>834</v>
      </c>
      <c r="D33" s="340">
        <f>'EU LI1'!D30</f>
        <v>212910</v>
      </c>
      <c r="E33" s="340">
        <f>'EU LI1'!E30</f>
        <v>0</v>
      </c>
      <c r="F33" s="183"/>
    </row>
    <row r="34" spans="2:6" x14ac:dyDescent="0.3">
      <c r="B34" s="339">
        <f t="shared" si="1"/>
        <v>23</v>
      </c>
      <c r="C34" s="184" t="s">
        <v>835</v>
      </c>
      <c r="D34" s="340">
        <f>'EU LI1'!D31</f>
        <v>55851</v>
      </c>
      <c r="E34" s="340">
        <f>'EU LI1'!E31</f>
        <v>51173</v>
      </c>
      <c r="F34" s="183"/>
    </row>
    <row r="35" spans="2:6" x14ac:dyDescent="0.3">
      <c r="B35" s="244">
        <f t="shared" si="1"/>
        <v>24</v>
      </c>
      <c r="C35" s="276" t="s">
        <v>836</v>
      </c>
      <c r="D35" s="147">
        <f>SUM(D26:D29,D31:D34)</f>
        <v>5472413</v>
      </c>
      <c r="E35" s="147">
        <f>SUM(E26:E29,E31:E34)</f>
        <v>5255572</v>
      </c>
      <c r="F35" s="183"/>
    </row>
    <row r="36" spans="2:6" x14ac:dyDescent="0.3">
      <c r="B36" s="722" t="s">
        <v>1001</v>
      </c>
      <c r="C36" s="722"/>
      <c r="D36" s="722"/>
      <c r="E36" s="722"/>
      <c r="F36" s="722"/>
    </row>
    <row r="37" spans="2:6" x14ac:dyDescent="0.3">
      <c r="B37" s="339">
        <f>B35+1</f>
        <v>25</v>
      </c>
      <c r="C37" s="184" t="s">
        <v>1003</v>
      </c>
      <c r="D37" s="340">
        <v>189196</v>
      </c>
      <c r="E37" s="340">
        <v>189196</v>
      </c>
      <c r="F37" s="166" t="s">
        <v>112</v>
      </c>
    </row>
    <row r="38" spans="2:6" x14ac:dyDescent="0.3">
      <c r="B38" s="339">
        <f>B37+1</f>
        <v>26</v>
      </c>
      <c r="C38" s="278" t="s">
        <v>1004</v>
      </c>
      <c r="D38" s="340">
        <v>25534</v>
      </c>
      <c r="E38" s="340">
        <v>25534</v>
      </c>
      <c r="F38" s="166" t="s">
        <v>112</v>
      </c>
    </row>
    <row r="39" spans="2:6" x14ac:dyDescent="0.3">
      <c r="B39" s="339">
        <f t="shared" ref="B39:B46" si="2">B38+1</f>
        <v>27</v>
      </c>
      <c r="C39" s="278" t="s">
        <v>1005</v>
      </c>
      <c r="D39" s="340">
        <v>-4967</v>
      </c>
      <c r="E39" s="340">
        <v>-4967</v>
      </c>
      <c r="F39" s="166" t="s">
        <v>113</v>
      </c>
    </row>
    <row r="40" spans="2:6" x14ac:dyDescent="0.3">
      <c r="B40" s="339">
        <f t="shared" si="2"/>
        <v>28</v>
      </c>
      <c r="C40" s="278" t="s">
        <v>1006</v>
      </c>
      <c r="D40" s="340">
        <v>756</v>
      </c>
      <c r="E40" s="340">
        <v>756</v>
      </c>
      <c r="F40" s="166" t="s">
        <v>114</v>
      </c>
    </row>
    <row r="41" spans="2:6" x14ac:dyDescent="0.3">
      <c r="B41" s="339">
        <f t="shared" si="2"/>
        <v>29</v>
      </c>
      <c r="C41" s="278" t="s">
        <v>1007</v>
      </c>
      <c r="D41" s="340">
        <v>76516</v>
      </c>
      <c r="E41" s="340">
        <v>76133</v>
      </c>
      <c r="F41" s="166" t="s">
        <v>115</v>
      </c>
    </row>
    <row r="42" spans="2:6" x14ac:dyDescent="0.3">
      <c r="B42" s="339">
        <f t="shared" si="2"/>
        <v>30</v>
      </c>
      <c r="C42" s="278" t="s">
        <v>1008</v>
      </c>
      <c r="D42" s="340">
        <v>20000</v>
      </c>
      <c r="E42" s="340">
        <v>20000</v>
      </c>
      <c r="F42" s="166" t="s">
        <v>114</v>
      </c>
    </row>
    <row r="43" spans="2:6" x14ac:dyDescent="0.3">
      <c r="B43" s="339">
        <f t="shared" si="2"/>
        <v>31</v>
      </c>
      <c r="C43" s="278" t="s">
        <v>1009</v>
      </c>
      <c r="D43" s="340">
        <v>-608</v>
      </c>
      <c r="E43" s="340">
        <v>-608</v>
      </c>
      <c r="F43" s="166" t="s">
        <v>114</v>
      </c>
    </row>
    <row r="44" spans="2:6" x14ac:dyDescent="0.3">
      <c r="B44" s="339">
        <f t="shared" si="2"/>
        <v>32</v>
      </c>
      <c r="C44" s="278" t="s">
        <v>1010</v>
      </c>
      <c r="D44" s="340">
        <v>1627</v>
      </c>
      <c r="E44" s="340">
        <v>1581</v>
      </c>
      <c r="F44" s="166" t="s">
        <v>114</v>
      </c>
    </row>
    <row r="45" spans="2:6" x14ac:dyDescent="0.3">
      <c r="B45" s="339">
        <f t="shared" si="2"/>
        <v>33</v>
      </c>
      <c r="C45" s="184" t="s">
        <v>1011</v>
      </c>
      <c r="D45" s="340">
        <f>295003-D46</f>
        <v>234317</v>
      </c>
      <c r="E45" s="340">
        <f>296761-E46</f>
        <v>236109</v>
      </c>
      <c r="F45" s="166" t="s">
        <v>116</v>
      </c>
    </row>
    <row r="46" spans="2:6" x14ac:dyDescent="0.3">
      <c r="B46" s="339">
        <f t="shared" si="2"/>
        <v>34</v>
      </c>
      <c r="C46" s="184" t="s">
        <v>1012</v>
      </c>
      <c r="D46" s="340">
        <v>60686</v>
      </c>
      <c r="E46" s="340">
        <v>60652</v>
      </c>
      <c r="F46" s="183"/>
    </row>
    <row r="47" spans="2:6" x14ac:dyDescent="0.3">
      <c r="B47" s="244">
        <f>B46+1</f>
        <v>35</v>
      </c>
      <c r="C47" s="276" t="s">
        <v>1002</v>
      </c>
      <c r="D47" s="147">
        <f>SUM(D37:D46)</f>
        <v>603057</v>
      </c>
      <c r="E47" s="147">
        <f>SUM(E37:E46)</f>
        <v>604386</v>
      </c>
      <c r="F47" s="183"/>
    </row>
  </sheetData>
  <mergeCells count="4">
    <mergeCell ref="B3:F5"/>
    <mergeCell ref="B9:F9"/>
    <mergeCell ref="B25:F25"/>
    <mergeCell ref="B36:F36"/>
  </mergeCells>
  <hyperlinks>
    <hyperlink ref="B2" location="Summary!B13" display="Template EU CC2 - reconciliation of regulatory own funds to balance sheet in the audited financial statements" xr:uid="{C5B25F1A-7EC9-4ABB-A458-B8CAB349806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57</vt:i4>
      </vt:variant>
    </vt:vector>
  </HeadingPairs>
  <TitlesOfParts>
    <vt:vector size="57" baseType="lpstr">
      <vt:lpstr>Summary</vt:lpstr>
      <vt:lpstr>EU OV1</vt:lpstr>
      <vt:lpstr>EU KM1</vt:lpstr>
      <vt:lpstr>EU INS1</vt:lpstr>
      <vt:lpstr>EU LI1</vt:lpstr>
      <vt:lpstr>EU LI2</vt:lpstr>
      <vt:lpstr>EU LI3</vt:lpstr>
      <vt:lpstr>EU CC1</vt:lpstr>
      <vt:lpstr>EU CC2</vt:lpstr>
      <vt:lpstr>EU CCA</vt:lpstr>
      <vt:lpstr>EU CCyB1</vt:lpstr>
      <vt:lpstr>EU CCyB2</vt:lpstr>
      <vt:lpstr>EU LR1 - LRSum</vt:lpstr>
      <vt:lpstr>EU LR2 - LRCom</vt:lpstr>
      <vt:lpstr>EU LR3 - LRSpl</vt:lpstr>
      <vt:lpstr>EU LIQ1</vt:lpstr>
      <vt:lpstr>EU LIQ2</vt:lpstr>
      <vt:lpstr>EU CR1</vt:lpstr>
      <vt:lpstr>EU CR1-A</vt:lpstr>
      <vt:lpstr>EU CR2</vt:lpstr>
      <vt:lpstr>EU CQ1</vt:lpstr>
      <vt:lpstr>EU CQ3</vt:lpstr>
      <vt:lpstr>EU CQ4</vt:lpstr>
      <vt:lpstr>EU CQ5</vt:lpstr>
      <vt:lpstr>EU CQ7</vt:lpstr>
      <vt:lpstr>EU CR3</vt:lpstr>
      <vt:lpstr>EU CR4</vt:lpstr>
      <vt:lpstr>EU CR5</vt:lpstr>
      <vt:lpstr>EU CR10.5</vt:lpstr>
      <vt:lpstr>EU CCR1</vt:lpstr>
      <vt:lpstr>EU CCR3</vt:lpstr>
      <vt:lpstr>EU CCR5</vt:lpstr>
      <vt:lpstr>EU SEC1</vt:lpstr>
      <vt:lpstr>EU SEC3</vt:lpstr>
      <vt:lpstr>EU SEC5</vt:lpstr>
      <vt:lpstr>EU MR1</vt:lpstr>
      <vt:lpstr>EU CVA1</vt:lpstr>
      <vt:lpstr>EU OR1</vt:lpstr>
      <vt:lpstr>EU OR2</vt:lpstr>
      <vt:lpstr>EU OR3</vt:lpstr>
      <vt:lpstr>EU IRRBB1</vt:lpstr>
      <vt:lpstr>EU REM1</vt:lpstr>
      <vt:lpstr>REM2</vt:lpstr>
      <vt:lpstr>REM3</vt:lpstr>
      <vt:lpstr>REM4</vt:lpstr>
      <vt:lpstr>REM5</vt:lpstr>
      <vt:lpstr>EU AE1</vt:lpstr>
      <vt:lpstr>EU AE2</vt:lpstr>
      <vt:lpstr>EU AE3</vt:lpstr>
      <vt:lpstr>1.CC Transition risk-Banking b.</vt:lpstr>
      <vt:lpstr>2.CC Trans-BB.RE collateral</vt:lpstr>
      <vt:lpstr>3.CC Trans-BB.alignment metrics</vt:lpstr>
      <vt:lpstr>4.CC Transition-toppollutcomp</vt:lpstr>
      <vt:lpstr>5.CC Physical risk</vt:lpstr>
      <vt:lpstr>EU KM2</vt:lpstr>
      <vt:lpstr>EU TLAC1</vt:lpstr>
      <vt:lpstr>EU TLAC3</vt:lpstr>
    </vt:vector>
  </TitlesOfParts>
  <Company>Artea Bankas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Jasevičė</dc:creator>
  <cp:lastModifiedBy>Jolanta Jasevičė</cp:lastModifiedBy>
  <dcterms:created xsi:type="dcterms:W3CDTF">2026-02-19T12:28:34Z</dcterms:created>
  <dcterms:modified xsi:type="dcterms:W3CDTF">2026-06-25T07:36:51Z</dcterms:modified>
</cp:coreProperties>
</file>