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L:\Reg-Riz\Pillar3_new version\2025\4Q\Taisyta 2026.06.25_IRRBB\"/>
    </mc:Choice>
  </mc:AlternateContent>
  <xr:revisionPtr revIDLastSave="0" documentId="13_ncr:1_{A4078DA9-08DF-44F0-BBE8-386A5F49126E}" xr6:coauthVersionLast="47" xr6:coauthVersionMax="47" xr10:uidLastSave="{00000000-0000-0000-0000-000000000000}"/>
  <bookViews>
    <workbookView xWindow="-108" yWindow="-108" windowWidth="30936" windowHeight="16776" xr2:uid="{CF181257-F8B8-4B77-9A86-F2DEC57C722E}"/>
  </bookViews>
  <sheets>
    <sheet name="Santrauka" sheetId="1" r:id="rId1"/>
    <sheet name="EU OV1" sheetId="3" r:id="rId2"/>
    <sheet name="EU KM1" sheetId="4" r:id="rId3"/>
    <sheet name="EU INS1" sheetId="5" r:id="rId4"/>
    <sheet name="EU LI1" sheetId="31" r:id="rId5"/>
    <sheet name="EU LI2" sheetId="32" r:id="rId6"/>
    <sheet name="EU LI3" sheetId="33" r:id="rId7"/>
    <sheet name="EU CC1" sheetId="36" r:id="rId8"/>
    <sheet name="EU CC2" sheetId="37" r:id="rId9"/>
    <sheet name="EU CCA" sheetId="38" r:id="rId10"/>
    <sheet name="EU CCyB1" sheetId="7" r:id="rId11"/>
    <sheet name="EU CCyB2" sheetId="8" r:id="rId12"/>
    <sheet name="EU LR1" sheetId="40" r:id="rId13"/>
    <sheet name="EU LR2 - LRCom" sheetId="41" r:id="rId14"/>
    <sheet name="EU LR3 - LRSpl" sheetId="42" r:id="rId15"/>
    <sheet name="EU LIQ1" sheetId="46" r:id="rId16"/>
    <sheet name="EU LIQ2" sheetId="48" r:id="rId17"/>
    <sheet name="EU CR1" sheetId="50" r:id="rId18"/>
    <sheet name="EU CR1-A" sheetId="51" r:id="rId19"/>
    <sheet name="EU CR2" sheetId="52" r:id="rId20"/>
    <sheet name="EU CQ1" sheetId="53" r:id="rId21"/>
    <sheet name="EU CQ3" sheetId="54" r:id="rId22"/>
    <sheet name="EU CQ4" sheetId="55" r:id="rId23"/>
    <sheet name="EU CQ5" sheetId="56" r:id="rId24"/>
    <sheet name="EU CQ7" sheetId="57" r:id="rId25"/>
    <sheet name="EU CR3" sheetId="59" r:id="rId26"/>
    <sheet name="EU CR4" sheetId="10" r:id="rId27"/>
    <sheet name="EU CR5" sheetId="11" r:id="rId28"/>
    <sheet name="EU CR10.5" sheetId="13" r:id="rId29"/>
    <sheet name="EU CCR1" sheetId="15" r:id="rId30"/>
    <sheet name="EU CCR3" sheetId="16" r:id="rId31"/>
    <sheet name="EU CCR5" sheetId="17" r:id="rId32"/>
    <sheet name="EU SEC1" sheetId="66" r:id="rId33"/>
    <sheet name="EU SEC3" sheetId="67" r:id="rId34"/>
    <sheet name="EU SEC5" sheetId="68" r:id="rId35"/>
    <sheet name="EU MR1" sheetId="19" r:id="rId36"/>
    <sheet name="EU CVA1" sheetId="27" r:id="rId37"/>
    <sheet name="EU OR1" sheetId="64" r:id="rId38"/>
    <sheet name="EU OR2" sheetId="21" r:id="rId39"/>
    <sheet name="EU OR3" sheetId="22" r:id="rId40"/>
    <sheet name="EU IRRBB1" sheetId="70" r:id="rId41"/>
    <sheet name="EU REM1" sheetId="71" r:id="rId42"/>
    <sheet name="REM2" sheetId="72" r:id="rId43"/>
    <sheet name="REM3" sheetId="73" r:id="rId44"/>
    <sheet name="REM4" sheetId="74" r:id="rId45"/>
    <sheet name="REM5" sheetId="75" r:id="rId46"/>
    <sheet name="EU AE1" sheetId="61" r:id="rId47"/>
    <sheet name="EU AE2" sheetId="62" r:id="rId48"/>
    <sheet name="EU AE3" sheetId="63" r:id="rId49"/>
    <sheet name="1.KKpertvrk.riz.-bankinė k." sheetId="76" r:id="rId50"/>
    <sheet name="2.KKpertv.–BK.NT užtikr.pr." sheetId="77" r:id="rId51"/>
    <sheet name="3.KKpertv.–BK.suderin. param." sheetId="78" r:id="rId52"/>
    <sheet name="4.KKpertvrk.–didieji teršėjai" sheetId="79" r:id="rId53"/>
    <sheet name="5.KK fizinė rizika" sheetId="80" r:id="rId54"/>
    <sheet name="EU KM2" sheetId="26" r:id="rId55"/>
    <sheet name="EU TLAC1" sheetId="24" r:id="rId56"/>
    <sheet name="EU TLAC3" sheetId="28" r:id="rId57"/>
  </sheets>
  <definedNames>
    <definedName name="_xlnm._FilterDatabase" localSheetId="0" hidden="1">Santrauka!$A$2:$C$79</definedName>
    <definedName name="_ftn1" localSheetId="5">'EU LI2'!#REF!</definedName>
    <definedName name="_ftnref1" localSheetId="5">'EU LI2'!#REF!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F10" i="68" l="1"/>
  <c r="F9" i="68" s="1"/>
  <c r="D10" i="68"/>
  <c r="D9" i="68" s="1"/>
  <c r="T17" i="67"/>
  <c r="T16" i="67" s="1"/>
  <c r="P17" i="67"/>
  <c r="P16" i="67" s="1"/>
  <c r="L17" i="67"/>
  <c r="L16" i="67" s="1"/>
  <c r="H17" i="67"/>
  <c r="H16" i="67" s="1"/>
  <c r="G17" i="67"/>
  <c r="G16" i="67" s="1"/>
  <c r="F17" i="67"/>
  <c r="F16" i="67" s="1"/>
  <c r="T10" i="67"/>
  <c r="T9" i="67" s="1"/>
  <c r="P10" i="67"/>
  <c r="P9" i="67" s="1"/>
  <c r="L10" i="67"/>
  <c r="L9" i="67" s="1"/>
  <c r="H10" i="67"/>
  <c r="H9" i="67" s="1"/>
  <c r="G10" i="67"/>
  <c r="G9" i="67" s="1"/>
  <c r="F9" i="67"/>
  <c r="I11" i="66"/>
  <c r="I10" i="66" s="1"/>
  <c r="H11" i="66"/>
  <c r="H10" i="66" s="1"/>
  <c r="J14" i="66"/>
  <c r="G11" i="66"/>
  <c r="G10" i="66" s="1"/>
  <c r="T8" i="67" l="1"/>
  <c r="P8" i="67"/>
  <c r="H8" i="67"/>
  <c r="L8" i="67"/>
  <c r="F8" i="67"/>
  <c r="G8" i="67"/>
  <c r="F11" i="66"/>
  <c r="F10" i="66" l="1"/>
  <c r="J11" i="66"/>
  <c r="J10" i="66" s="1"/>
  <c r="D8" i="42" l="1"/>
  <c r="D6" i="42" s="1"/>
  <c r="D70" i="41"/>
  <c r="E70" i="41"/>
  <c r="E71" i="41"/>
  <c r="E72" i="41" l="1"/>
  <c r="E74" i="41" s="1"/>
  <c r="E73" i="41"/>
  <c r="E59" i="41"/>
  <c r="E58" i="41"/>
  <c r="D65" i="41" l="1"/>
  <c r="E34" i="41"/>
  <c r="D34" i="41"/>
  <c r="E26" i="41"/>
  <c r="E14" i="41"/>
  <c r="D26" i="41"/>
  <c r="D56" i="41" s="1"/>
  <c r="D72" i="41" s="1"/>
  <c r="D74" i="41" s="1"/>
  <c r="D14" i="41"/>
  <c r="E56" i="41" l="1"/>
  <c r="D58" i="41"/>
  <c r="D59" i="41"/>
  <c r="D60" i="41"/>
  <c r="D71" i="41"/>
  <c r="D73" i="41" s="1"/>
  <c r="E45" i="37"/>
  <c r="E47" i="37" s="1"/>
  <c r="D45" i="37"/>
  <c r="D47" i="37" s="1"/>
  <c r="B37" i="37"/>
  <c r="B26" i="37"/>
  <c r="B38" i="37" l="1"/>
  <c r="B39" i="37" s="1"/>
  <c r="B40" i="37" s="1"/>
  <c r="B41" i="37" s="1"/>
  <c r="B42" i="37" s="1"/>
  <c r="B43" i="37" s="1"/>
  <c r="B44" i="37" s="1"/>
  <c r="B45" i="37" s="1"/>
  <c r="B46" i="37" s="1"/>
  <c r="B47" i="37" s="1"/>
  <c r="E30" i="37"/>
  <c r="D30" i="37" s="1"/>
  <c r="D27" i="37"/>
  <c r="E27" i="37"/>
  <c r="D28" i="37"/>
  <c r="E28" i="37"/>
  <c r="D29" i="37"/>
  <c r="E29" i="37"/>
  <c r="D31" i="37"/>
  <c r="E31" i="37"/>
  <c r="D32" i="37"/>
  <c r="E32" i="37"/>
  <c r="D33" i="37"/>
  <c r="E33" i="37"/>
  <c r="D34" i="37"/>
  <c r="E34" i="37"/>
  <c r="E26" i="37"/>
  <c r="D26" i="37"/>
  <c r="B27" i="37"/>
  <c r="B28" i="37" s="1"/>
  <c r="B29" i="37" s="1"/>
  <c r="B31" i="37" s="1"/>
  <c r="B32" i="37" s="1"/>
  <c r="B33" i="37" s="1"/>
  <c r="B34" i="37" s="1"/>
  <c r="B35" i="37" s="1"/>
  <c r="D11" i="37"/>
  <c r="E11" i="37"/>
  <c r="D12" i="37"/>
  <c r="E12" i="37"/>
  <c r="D13" i="37"/>
  <c r="E13" i="37"/>
  <c r="D14" i="37"/>
  <c r="E14" i="37"/>
  <c r="D15" i="37"/>
  <c r="E15" i="37"/>
  <c r="D16" i="37"/>
  <c r="E16" i="37"/>
  <c r="D17" i="37"/>
  <c r="E17" i="37"/>
  <c r="D18" i="37"/>
  <c r="E18" i="37"/>
  <c r="D19" i="37"/>
  <c r="E19" i="37"/>
  <c r="D20" i="37"/>
  <c r="E20" i="37"/>
  <c r="D21" i="37"/>
  <c r="E21" i="37"/>
  <c r="D22" i="37"/>
  <c r="E22" i="37"/>
  <c r="D23" i="37"/>
  <c r="E23" i="37"/>
  <c r="D10" i="37"/>
  <c r="E10" i="37"/>
  <c r="B11" i="37"/>
  <c r="B12" i="37" s="1"/>
  <c r="B13" i="37" s="1"/>
  <c r="B14" i="37" s="1"/>
  <c r="B15" i="37" s="1"/>
  <c r="B16" i="37" s="1"/>
  <c r="B17" i="37" s="1"/>
  <c r="B18" i="37" s="1"/>
  <c r="B19" i="37" s="1"/>
  <c r="B20" i="37" s="1"/>
  <c r="B21" i="37" s="1"/>
  <c r="B22" i="37" s="1"/>
  <c r="B23" i="37" s="1"/>
  <c r="B24" i="37" s="1"/>
  <c r="E16" i="32"/>
  <c r="D35" i="37" l="1"/>
  <c r="E35" i="37"/>
  <c r="D24" i="37"/>
  <c r="E24" i="37"/>
  <c r="D12" i="32"/>
  <c r="E12" i="32" s="1"/>
  <c r="D89" i="36" l="1"/>
  <c r="D90" i="36" s="1"/>
  <c r="D79" i="36"/>
  <c r="D68" i="36"/>
  <c r="D59" i="36"/>
  <c r="D69" i="36" s="1"/>
  <c r="D48" i="36"/>
  <c r="D18" i="36"/>
  <c r="F17" i="32"/>
  <c r="H19" i="32"/>
  <c r="D19" i="32" s="1"/>
  <c r="D49" i="36" l="1"/>
  <c r="D94" i="36" s="1"/>
  <c r="J16" i="31"/>
  <c r="D70" i="36" l="1"/>
  <c r="D95" i="36"/>
  <c r="D91" i="36"/>
  <c r="D96" i="36" s="1"/>
  <c r="F21" i="31"/>
  <c r="F20" i="31"/>
  <c r="F19" i="31"/>
  <c r="F17" i="31"/>
  <c r="F15" i="31"/>
  <c r="F14" i="31"/>
  <c r="F13" i="31"/>
  <c r="F12" i="31"/>
  <c r="F11" i="31"/>
  <c r="F10" i="31"/>
  <c r="F8" i="31"/>
  <c r="D22" i="31" l="1"/>
  <c r="E22" i="31"/>
  <c r="F22" i="31"/>
  <c r="E8" i="32" s="1"/>
  <c r="G22" i="31"/>
  <c r="G8" i="32" s="1"/>
  <c r="H22" i="31"/>
  <c r="F8" i="32" s="1"/>
  <c r="F10" i="32" s="1"/>
  <c r="J22" i="31"/>
  <c r="D8" i="32" s="1"/>
  <c r="I9" i="31"/>
  <c r="I22" i="31" s="1"/>
  <c r="H8" i="32" s="1"/>
  <c r="H10" i="32" s="1"/>
  <c r="D32" i="31"/>
  <c r="E32" i="31"/>
  <c r="F32" i="31"/>
  <c r="E9" i="32" s="1"/>
  <c r="G32" i="31"/>
  <c r="G9" i="32" s="1"/>
  <c r="J31" i="31"/>
  <c r="J30" i="31"/>
  <c r="J29" i="31"/>
  <c r="J28" i="31"/>
  <c r="J27" i="31"/>
  <c r="J26" i="31"/>
  <c r="J25" i="31"/>
  <c r="J24" i="31"/>
  <c r="B25" i="31"/>
  <c r="B26" i="31" s="1"/>
  <c r="B27" i="31" s="1"/>
  <c r="B28" i="31" s="1"/>
  <c r="B29" i="31" s="1"/>
  <c r="B30" i="31" s="1"/>
  <c r="B31" i="31" s="1"/>
  <c r="B32" i="31" s="1"/>
  <c r="B9" i="31"/>
  <c r="B10" i="31" s="1"/>
  <c r="B11" i="31" s="1"/>
  <c r="B12" i="31" s="1"/>
  <c r="B13" i="31" s="1"/>
  <c r="B14" i="31" s="1"/>
  <c r="B15" i="31" s="1"/>
  <c r="B16" i="31" s="1"/>
  <c r="B17" i="31" s="1"/>
  <c r="B18" i="31" s="1"/>
  <c r="B19" i="31" s="1"/>
  <c r="B20" i="31" s="1"/>
  <c r="B21" i="31" s="1"/>
  <c r="B22" i="31" s="1"/>
  <c r="D11" i="32" l="1"/>
  <c r="G11" i="32"/>
  <c r="J32" i="31"/>
  <c r="D9" i="32" s="1"/>
  <c r="G10" i="32"/>
  <c r="E10" i="32"/>
  <c r="D16" i="19"/>
  <c r="F16" i="17"/>
  <c r="D16" i="17"/>
  <c r="O13" i="16"/>
  <c r="O12" i="16"/>
  <c r="O17" i="16"/>
  <c r="N17" i="16"/>
  <c r="L17" i="16"/>
  <c r="K17" i="16"/>
  <c r="H17" i="16"/>
  <c r="G17" i="16"/>
  <c r="F9" i="13"/>
  <c r="G9" i="13"/>
  <c r="C9" i="13"/>
  <c r="D10" i="32" l="1"/>
  <c r="M11" i="7"/>
  <c r="M12" i="7"/>
  <c r="M13" i="7"/>
  <c r="M14" i="7"/>
  <c r="M15" i="7"/>
  <c r="M16" i="7"/>
  <c r="M17" i="7"/>
  <c r="M18" i="7"/>
  <c r="M19" i="7"/>
  <c r="M10" i="7"/>
  <c r="I11" i="7"/>
  <c r="I12" i="7"/>
  <c r="I13" i="7"/>
  <c r="I14" i="7"/>
  <c r="I15" i="7"/>
  <c r="I16" i="7"/>
  <c r="I17" i="7"/>
  <c r="I18" i="7"/>
  <c r="I19" i="7"/>
  <c r="I10" i="7"/>
  <c r="F20" i="7"/>
  <c r="H20" i="7"/>
  <c r="J20" i="7"/>
  <c r="K20" i="7"/>
  <c r="L20" i="7"/>
  <c r="N20" i="7"/>
  <c r="O20" i="7"/>
  <c r="D20" i="7"/>
  <c r="M20" i="7" l="1"/>
  <c r="I20" i="7"/>
  <c r="F44" i="3"/>
  <c r="E44" i="3"/>
  <c r="D44" i="3"/>
  <c r="A11" i="1" l="1"/>
  <c r="A15" i="1" s="1"/>
  <c r="A18" i="1" s="1"/>
  <c r="A23" i="1" l="1"/>
  <c r="A26" i="1" s="1"/>
  <c r="A35" i="1" s="1"/>
  <c r="A37" i="1" s="1"/>
  <c r="A40" i="1" s="1"/>
  <c r="A42" i="1" s="1"/>
  <c r="A46" i="1" s="1"/>
  <c r="A50" i="1" s="1"/>
  <c r="A52" i="1" s="1"/>
  <c r="A54" i="1" s="1"/>
  <c r="A58" i="1" s="1"/>
  <c r="A60" i="1" s="1"/>
  <c r="A66" i="1" s="1"/>
  <c r="A70" i="1" s="1"/>
</calcChain>
</file>

<file path=xl/sharedStrings.xml><?xml version="1.0" encoding="utf-8"?>
<sst xmlns="http://schemas.openxmlformats.org/spreadsheetml/2006/main" count="3535" uniqueCount="2171">
  <si>
    <t>Reglamento (ES) 2024/3172 straipsnis</t>
  </si>
  <si>
    <t>Šablonas</t>
  </si>
  <si>
    <t>Šablonas pavadinimas</t>
  </si>
  <si>
    <t>Pagrindinių parametrų atskleidimas ir pagal riziką įvertintų pozicijų sumų apžvalga</t>
  </si>
  <si>
    <t>EU OV1 forma.</t>
  </si>
  <si>
    <t xml:space="preserve"> Bendrų rizikos pozicijos sumų apžvalga</t>
  </si>
  <si>
    <t>EU KM1 forma.</t>
  </si>
  <si>
    <t xml:space="preserve"> Pagrindinių parametrų forma</t>
  </si>
  <si>
    <t>EU INS1 forma.</t>
  </si>
  <si>
    <t xml:space="preserve"> Dalyvavimas draudimo įmonėse</t>
  </si>
  <si>
    <t xml:space="preserve">Taikymo srities atskleidimas </t>
  </si>
  <si>
    <t xml:space="preserve">EU LI1 forma. </t>
  </si>
  <si>
    <t xml:space="preserve"> Apskaitos ir prudencinio konsolidavimo apimčių skirtumai ir finansinių ataskaitų kategorijų priskyrimas prie reguliavimo rizikos kategorijų</t>
  </si>
  <si>
    <t xml:space="preserve">EU LI2 forma. </t>
  </si>
  <si>
    <t xml:space="preserve"> Pagrindinės reguliuojamų pozicijų sumų ir finansinių ataskaitų balansinių verčių skirtumų priežastys</t>
  </si>
  <si>
    <t xml:space="preserve">EU LI3 forma. </t>
  </si>
  <si>
    <t xml:space="preserve"> Bendrasis konsolidavimo apimties skirtumų aprašymas (pagal subjektus)</t>
  </si>
  <si>
    <t>Informacijos apie nuosavas lėšas atskleidimas</t>
  </si>
  <si>
    <t xml:space="preserve">EU CC1 forma. </t>
  </si>
  <si>
    <t>Reguliuojamų nuosavų lėšų sudėtis</t>
  </si>
  <si>
    <t xml:space="preserve">EU CC2 forma. </t>
  </si>
  <si>
    <t>Reguliuojamų nuosavų lėšų suderinimas su audituotose finansinėse ataskaitose teikiamu balansu</t>
  </si>
  <si>
    <t xml:space="preserve">EU CCA forma. </t>
  </si>
  <si>
    <t>Reguliuojamų nuosavų lėšų priemonių ir tinkamų įsipareigojimų priemonių pagrindinės savybės</t>
  </si>
  <si>
    <t>Anticiklinių kapitalo rezervų atskleidimas</t>
  </si>
  <si>
    <t>EU CCyB1 forma.</t>
  </si>
  <si>
    <t>EU CCyB1 forma. Kredito pozicijų, svarbių apskaičiuojant anticiklinį kapitalo rezervą, geografinis pasiskirstymas</t>
  </si>
  <si>
    <t>EU CCyB2 forma.</t>
  </si>
  <si>
    <t>EU CCyB2 forma. Įstaigos specialaus anticiklinio kapitalo rezervo suma</t>
  </si>
  <si>
    <t>Sverto koeficiento atskleidimas</t>
  </si>
  <si>
    <t>EU LR1 - LRSum forma</t>
  </si>
  <si>
    <t>Apskaitinio turto ir sverto koeficiento pozicijų suderinimo santrauka</t>
  </si>
  <si>
    <t>EU LR2 - LRCom forma</t>
  </si>
  <si>
    <t>Bendras informacijos apie sverto koeficientą atskleidimas</t>
  </si>
  <si>
    <t>EU LR3 - LRSpl forma</t>
  </si>
  <si>
    <t>Balansinių pozicijų (išskyrus išvestines finansines priemones, VPĮFS ir pozicijas, kurioms taikoma išimtis) suskirstymas</t>
  </si>
  <si>
    <t>EU LRA lentelė</t>
  </si>
  <si>
    <t>Kokybinės informacijos apie sverto koeficientą atskleidimas</t>
  </si>
  <si>
    <t>Likvidumo reikalavimų atskleidimas</t>
  </si>
  <si>
    <t>EU LIQ1 forma</t>
  </si>
  <si>
    <t>Kiekybinė informacija apie LCR</t>
  </si>
  <si>
    <t>EU LIQ2 forma</t>
  </si>
  <si>
    <t>Grynasis pastovaus finansavimo rodiklis</t>
  </si>
  <si>
    <t>Kredito rizikos ir gautinų sumų sumažėjimo rizikos pozicijų ir kredito kokybės atskleidimas</t>
  </si>
  <si>
    <t>EU CR1 forma</t>
  </si>
  <si>
    <t>Veiksnios ir neveiksnios pozicijos ir susiję atidėjiniai</t>
  </si>
  <si>
    <t>EU CR1-A forma</t>
  </si>
  <si>
    <t>Pozicijų terminas</t>
  </si>
  <si>
    <t>EU CR2 forma</t>
  </si>
  <si>
    <t>Neveiksnių paskolų ir kitų išankstinių mokėjimų sankaupos pokyčiai</t>
  </si>
  <si>
    <t>EU CQ1 forma</t>
  </si>
  <si>
    <t>Restruktūrizuotų pozicijų kredito kokybė</t>
  </si>
  <si>
    <t>EU CQ3 forma</t>
  </si>
  <si>
    <t>Veiksnių ir neveiksnių pozicijų kredito kokybė pagal pradelstas dienas</t>
  </si>
  <si>
    <t>EU CQ4 forma</t>
  </si>
  <si>
    <t>Neveiksnių pozicijų kokybė pagal geografinius duomenis</t>
  </si>
  <si>
    <t>EU CQ5 forma</t>
  </si>
  <si>
    <t>Paskolų ir kitų išankstinių mokėjimų ne finansų bendrovėms kredito kokybė pagal sektorių</t>
  </si>
  <si>
    <t>EU CQ7 forma</t>
  </si>
  <si>
    <t>Užtikrinimo priemonės, perimtos vykdant nuosavybės teisės realizavimo ir vykdymo procesus</t>
  </si>
  <si>
    <t>Informacijos apie kredito rizikos mažinimo priemonių taikymą atskleidimas</t>
  </si>
  <si>
    <t>EU CR3 forma</t>
  </si>
  <si>
    <t>KRM priemonių apžvalga. Informacijos apie kredito rizikos mažinimo priemonių taikymą atskleidimas</t>
  </si>
  <si>
    <t>Informacijos apie standartizuoto metodo taikymą atskleidimas</t>
  </si>
  <si>
    <t>EU CR4 forma</t>
  </si>
  <si>
    <t>Standartizuotas metodas. Kredito rizikos pozicija ir KRM poveikis</t>
  </si>
  <si>
    <t>EU CR5 forma</t>
  </si>
  <si>
    <t>Standartizuotas metodas</t>
  </si>
  <si>
    <t>Informacijos apie specializuotą skolinimą ir nuosavybės vertybinių popierių pozicijas atskleidimas</t>
  </si>
  <si>
    <t>EU CR10.5 forma</t>
  </si>
  <si>
    <t>Nuosavybės vertybinių popierių pozicijos pagal KRR 133 straipsnio 3–6 dalis ir 495a straipsnio 3 dalį</t>
  </si>
  <si>
    <t>Sandorio šalies kredito rizikos pozicijų atskleidimas</t>
  </si>
  <si>
    <t>EU CCR1 forma</t>
  </si>
  <si>
    <t>CCR pozicijos analizė pagal metodus</t>
  </si>
  <si>
    <t>EU CCR3 forma</t>
  </si>
  <si>
    <t>Standartizuotas metodas. CCR pozicijos pagal reguliuojamą pozicijų klasę ir rizikos koeficientus</t>
  </si>
  <si>
    <t>EU CCR5 forma</t>
  </si>
  <si>
    <t>CCR pozicijų užtikrinimo priemonių sudėtis</t>
  </si>
  <si>
    <t>Pakeitimo vertybiniais popieriais pozicijų atskleidimas</t>
  </si>
  <si>
    <t>EU SEC1 forma</t>
  </si>
  <si>
    <t>Pakeitimo vertybiniais popieriais pozicijos ne prekybos knygoje</t>
  </si>
  <si>
    <t>EU SEC3 forma</t>
  </si>
  <si>
    <t>Pakeitimo vertybiniais popieriais pozicijos ne prekybos knygoje ir susiję reguliuojamojo kapitalo reikalavimai. Įstaiga, veikianti kaip iniciatorė arba rėmėja</t>
  </si>
  <si>
    <t>EU SEC5 forma</t>
  </si>
  <si>
    <t>Įstaigos vertybiniais popieriais pakeistos pozicijos. Pozicijos esant įsipareigojimų neįvykdymui ir specifinės kredito rizikos koregavimai</t>
  </si>
  <si>
    <t>Informacijos apie standartizuoto metodo taikymą ir alternatyvių rinkos rizikos vidaus modelių naudojimą atskleidimas</t>
  </si>
  <si>
    <t>EU MR1 forma</t>
  </si>
  <si>
    <t>Rinkos rizika pagal standartizuotą metodą</t>
  </si>
  <si>
    <t>Kredito vertinimo koregavimo rizikos atskleidimas</t>
  </si>
  <si>
    <t>EU CVA1 forma</t>
  </si>
  <si>
    <t>Kredito vertinimo koregavimo rizika pagal supaprastintą pagrindinį metodą (R-BA)</t>
  </si>
  <si>
    <t>Operacinės rizikos atskleidimas</t>
  </si>
  <si>
    <t>EU OR1 forma</t>
  </si>
  <si>
    <t>Operacinės rizikos nuostoliai</t>
  </si>
  <si>
    <t>EU OR2 forma</t>
  </si>
  <si>
    <t>Verslo rodiklis, komponentai ir subkomponentai</t>
  </si>
  <si>
    <t>EU OR3 forma</t>
  </si>
  <si>
    <t>Nuosavų lėšų reikalavimai operacinei rizikai padengti ir rizikos pozicijų sumos</t>
  </si>
  <si>
    <t>Pozicijų, neįtrauktų į prekybos knygą, palūkanų normos rizikos atskleidimas</t>
  </si>
  <si>
    <t>EU IRRBB1 forma</t>
  </si>
  <si>
    <t>Palūkanų normos rizika dėl ne prekybos knygos veiklos</t>
  </si>
  <si>
    <t>Atlygio politikos atskleidimas</t>
  </si>
  <si>
    <t>EU REM1 forma</t>
  </si>
  <si>
    <t xml:space="preserve">Finansiniais metais skirtas atlygis </t>
  </si>
  <si>
    <t>EU REM2 forma</t>
  </si>
  <si>
    <t>Specialūs mokėjimai darbuotojams, kurių profesinė veikla turi reikšmingą poveikį įstaigų rizikos pobūdžiui (nustatytiesiems darbuotojams)</t>
  </si>
  <si>
    <t>EU REM3 forma</t>
  </si>
  <si>
    <t xml:space="preserve">Atidėtas atlygis </t>
  </si>
  <si>
    <t>EU REM4 forma</t>
  </si>
  <si>
    <t>1 mln. EUR per metus ar didesnis atlygis</t>
  </si>
  <si>
    <t>EU REM5 forma</t>
  </si>
  <si>
    <t>Informacija apie darbuotojus, kurių profesinė veikla turi reikšmingą poveikį įstaigų rizikos pobūdžiui (nustatytuosius darbuotojus)</t>
  </si>
  <si>
    <t>Informacijos apie suvaržytą ir nesuvaržytą turtą atskleidimas</t>
  </si>
  <si>
    <t>EU AE1 forma</t>
  </si>
  <si>
    <t>Suvaržytas ir nesuvaržytas turtas</t>
  </si>
  <si>
    <t>EU AE2 forma</t>
  </si>
  <si>
    <t>Gautos užtikrinimo priemonės ir išleisti nuosavi skolos vertybiniai popieriai</t>
  </si>
  <si>
    <t>EU AE3 forma</t>
  </si>
  <si>
    <t>Suvaržymo šaltiniai</t>
  </si>
  <si>
    <t>Aplinkosauginės, socialinės ir valdymo rizikos (ASV rizikos) atskleidimas</t>
  </si>
  <si>
    <t>1 šablonas</t>
  </si>
  <si>
    <t>Bankinė knyga. Galimos su klimato kaita susijusios pertvarkos rizikos rodikliai. Pozicijų kredito kokybė pagal sektorius, išmetamųjų teršalų kiekį ir likutinį terminą</t>
  </si>
  <si>
    <t>2 šablonas</t>
  </si>
  <si>
    <t>Bankinė knyga. Galimos su klimato kaita susijusios pertvarkos rizikos rodikliai. Paskolos, užtikrintos nekilnojamuoju turtu. Užtikrinimo priemonės energijos vartojimo efektyvumas</t>
  </si>
  <si>
    <t>3 šablonas</t>
  </si>
  <si>
    <t>Bankinė knyga. Galimos su klimato kaita susijusios pertvarkos rizikos rodikliai. Suderinimo parametrai</t>
  </si>
  <si>
    <t>4 šablonas</t>
  </si>
  <si>
    <t>Bankinė knyga. Galimos su klimato kaita susijusios pertvarkos rizikos rodikliai. Pozicijos 20-ies daugiausiai anglies dioksido išskiriančių bendrovių atžvilgiu</t>
  </si>
  <si>
    <t>5 šablonas</t>
  </si>
  <si>
    <t>Bankinė knyga. Galimos su klimato kaita susijusios fizinės rizikos rodikliai. Su fizine rizika susijusios pozicijos</t>
  </si>
  <si>
    <t>MREL / TLAC atskleidimas</t>
  </si>
  <si>
    <t>EU KM2</t>
  </si>
  <si>
    <t>Pagrindiniai parametrai. MREL ir, jei taikytina, G-SII nuosavų lėšų ir tinkamų įsipareigojimų reikalavimas</t>
  </si>
  <si>
    <t>EU TLAC1</t>
  </si>
  <si>
    <t xml:space="preserve">Sudėtis. MREL ir, jei taikytina, G-SII nuosavų lėšų ir tinkamų įsipareigojimų reikalavimas </t>
  </si>
  <si>
    <t>EU TLAC3</t>
  </si>
  <si>
    <t>Kreditorių eiliškumas. Pertvarkytinas subjektas</t>
  </si>
  <si>
    <r>
      <rPr>
        <sz val="11"/>
        <rFont val="Aptos Narrow"/>
        <family val="2"/>
        <scheme val="minor"/>
      </rPr>
      <t>Kredito rizika (neįtraukiant sandorio šalies kredito rizikos)</t>
    </r>
  </si>
  <si>
    <r>
      <rPr>
        <sz val="11"/>
        <rFont val="Aptos Narrow"/>
        <family val="2"/>
        <scheme val="minor"/>
      </rPr>
      <t>Iš jos pagal standartizuotą metodą</t>
    </r>
    <r>
      <rPr>
        <sz val="11"/>
        <rFont val="Aptos Narrow"/>
        <family val="2"/>
        <scheme val="minor"/>
      </rPr>
      <t xml:space="preserve"> </t>
    </r>
  </si>
  <si>
    <r>
      <rPr>
        <sz val="11"/>
        <rFont val="Aptos Narrow"/>
        <family val="2"/>
        <scheme val="minor"/>
      </rPr>
      <t>Iš jos pagal pagrindinį IRB (F-IRB) metodą</t>
    </r>
    <r>
      <rPr>
        <sz val="11"/>
        <rFont val="Aptos Narrow"/>
        <family val="2"/>
        <scheme val="minor"/>
      </rPr>
      <t xml:space="preserve"> </t>
    </r>
  </si>
  <si>
    <r>
      <rPr>
        <sz val="11"/>
        <rFont val="Aptos Narrow"/>
        <family val="2"/>
        <scheme val="minor"/>
      </rPr>
      <t>Iš jos pagal skirstymo metodą</t>
    </r>
  </si>
  <si>
    <r>
      <rPr>
        <sz val="11"/>
        <rFont val="Aptos Narrow"/>
        <family val="2"/>
        <scheme val="minor"/>
      </rPr>
      <t>EU 4a</t>
    </r>
  </si>
  <si>
    <r>
      <rPr>
        <sz val="11"/>
        <rFont val="Aptos Narrow"/>
        <family val="2"/>
        <scheme val="minor"/>
      </rPr>
      <t>Iš jos nuosavybės vertybiniai popieriai, vertinami pagal paprastąjį rizikos koeficientų metodą</t>
    </r>
  </si>
  <si>
    <r>
      <rPr>
        <sz val="11"/>
        <rFont val="Aptos Narrow"/>
        <family val="2"/>
        <scheme val="minor"/>
      </rPr>
      <t>Iš jos pagal pažangųjį IRB (A-IRB) metodą</t>
    </r>
    <r>
      <rPr>
        <sz val="11"/>
        <rFont val="Aptos Narrow"/>
        <family val="2"/>
        <scheme val="minor"/>
      </rPr>
      <t xml:space="preserve"> </t>
    </r>
  </si>
  <si>
    <r>
      <rPr>
        <sz val="11"/>
        <rFont val="Aptos Narrow"/>
        <family val="2"/>
        <scheme val="minor"/>
      </rPr>
      <t>Sandorio šalies kredito rizika (CCR)</t>
    </r>
    <r>
      <rPr>
        <sz val="11"/>
        <rFont val="Aptos Narrow"/>
        <family val="2"/>
        <scheme val="minor"/>
      </rPr>
      <t xml:space="preserve"> </t>
    </r>
  </si>
  <si>
    <r>
      <rPr>
        <sz val="11"/>
        <color theme="1"/>
        <rFont val="Aptos Narrow"/>
        <family val="2"/>
        <charset val="186"/>
        <scheme val="minor"/>
      </rPr>
      <t>Iš jos pagal standartizuotą metodą</t>
    </r>
    <r>
      <rPr>
        <sz val="11"/>
        <color theme="1"/>
        <rFont val="Aptos Narrow"/>
        <family val="2"/>
        <charset val="186"/>
        <scheme val="minor"/>
      </rPr>
      <t xml:space="preserve"> </t>
    </r>
  </si>
  <si>
    <r>
      <rPr>
        <sz val="11"/>
        <rFont val="Aptos Narrow"/>
        <family val="2"/>
        <scheme val="minor"/>
      </rPr>
      <t>Iš jos pagal vidaus modelio metodą (IMM)</t>
    </r>
  </si>
  <si>
    <r>
      <rPr>
        <sz val="11"/>
        <rFont val="Aptos Narrow"/>
        <family val="2"/>
        <scheme val="minor"/>
      </rPr>
      <t>EU 8a</t>
    </r>
  </si>
  <si>
    <r>
      <rPr>
        <sz val="11"/>
        <rFont val="Aptos Narrow"/>
        <family val="2"/>
        <scheme val="minor"/>
      </rPr>
      <t>Iš jos PSŠ pozicijos</t>
    </r>
  </si>
  <si>
    <r>
      <rPr>
        <sz val="11"/>
        <rFont val="Aptos Narrow"/>
        <family val="2"/>
        <scheme val="minor"/>
      </rPr>
      <t>Iš jos kita CCR</t>
    </r>
  </si>
  <si>
    <r>
      <rPr>
        <sz val="11"/>
        <rFont val="Aptos Narrow"/>
        <family val="2"/>
        <scheme val="minor"/>
      </rPr>
      <t>Kredito vertinimo koregavimo rizika</t>
    </r>
  </si>
  <si>
    <r>
      <rPr>
        <sz val="11"/>
        <rFont val="Aptos Narrow"/>
        <family val="2"/>
        <scheme val="minor"/>
      </rPr>
      <t>EU 10a</t>
    </r>
  </si>
  <si>
    <r>
      <rPr>
        <sz val="11"/>
        <rFont val="Aptos Narrow"/>
        <family val="2"/>
        <scheme val="minor"/>
      </rPr>
      <t xml:space="preserve">  </t>
    </r>
    <r>
      <rPr>
        <sz val="11"/>
        <rFont val="Aptos Narrow"/>
        <family val="2"/>
        <scheme val="minor"/>
      </rPr>
      <t>Iš jos pagal standartizuotą metodą</t>
    </r>
  </si>
  <si>
    <r>
      <rPr>
        <sz val="11"/>
        <rFont val="Aptos Narrow"/>
        <family val="2"/>
        <scheme val="minor"/>
      </rPr>
      <t>EU 10b</t>
    </r>
  </si>
  <si>
    <r>
      <rPr>
        <sz val="11"/>
        <rFont val="Aptos Narrow"/>
        <family val="2"/>
        <scheme val="minor"/>
      </rPr>
      <t xml:space="preserve">  </t>
    </r>
    <r>
      <rPr>
        <sz val="11"/>
        <rFont val="Aptos Narrow"/>
        <family val="2"/>
        <scheme val="minor"/>
      </rPr>
      <t>Iš jos pagal pagrindinį metodą (F-BA ir R-BA)</t>
    </r>
  </si>
  <si>
    <r>
      <rPr>
        <sz val="11"/>
        <rFont val="Aptos Narrow"/>
        <family val="2"/>
        <scheme val="minor"/>
      </rPr>
      <t>EU 10c</t>
    </r>
  </si>
  <si>
    <r>
      <rPr>
        <sz val="11"/>
        <rFont val="Aptos Narrow"/>
        <family val="2"/>
        <scheme val="minor"/>
      </rPr>
      <t xml:space="preserve">  </t>
    </r>
    <r>
      <rPr>
        <sz val="11"/>
        <rFont val="Aptos Narrow"/>
        <family val="2"/>
        <scheme val="minor"/>
      </rPr>
      <t>Iš jos pagal supaprastintą metodą</t>
    </r>
  </si>
  <si>
    <r>
      <rPr>
        <sz val="11"/>
        <rFont val="Aptos Narrow"/>
        <family val="2"/>
        <scheme val="minor"/>
      </rPr>
      <t>Netaikoma</t>
    </r>
  </si>
  <si>
    <r>
      <rPr>
        <sz val="11"/>
        <color theme="1"/>
        <rFont val="Aptos Narrow"/>
        <family val="2"/>
        <charset val="186"/>
        <scheme val="minor"/>
      </rPr>
      <t>Netaikoma</t>
    </r>
  </si>
  <si>
    <r>
      <rPr>
        <sz val="11"/>
        <rFont val="Aptos Narrow"/>
        <family val="2"/>
        <scheme val="minor"/>
      </rPr>
      <t>Atsiskaitymų rizika</t>
    </r>
    <r>
      <rPr>
        <sz val="11"/>
        <rFont val="Aptos Narrow"/>
        <family val="2"/>
        <scheme val="minor"/>
      </rPr>
      <t xml:space="preserve"> </t>
    </r>
  </si>
  <si>
    <r>
      <rPr>
        <sz val="11"/>
        <rFont val="Aptos Narrow"/>
        <family val="2"/>
        <scheme val="minor"/>
      </rPr>
      <t>Pakeitimo vertybiniais popieriais pozicijos ne prekybos knygoje (pritaikius viršutinę ribą)</t>
    </r>
  </si>
  <si>
    <r>
      <rPr>
        <sz val="11"/>
        <rFont val="Aptos Narrow"/>
        <family val="2"/>
        <scheme val="minor"/>
      </rPr>
      <t>Iš jo pakeitimas vertybiniais popieriais pagal SEC-IRBA metodą</t>
    </r>
    <r>
      <rPr>
        <sz val="11"/>
        <rFont val="Aptos Narrow"/>
        <family val="2"/>
        <scheme val="minor"/>
      </rPr>
      <t xml:space="preserve"> </t>
    </r>
  </si>
  <si>
    <r>
      <rPr>
        <sz val="11"/>
        <rFont val="Aptos Narrow"/>
        <family val="2"/>
        <scheme val="minor"/>
      </rPr>
      <t>Iš jo pakeitimas vertybiniais popieriais pagal SEC-ERBA metodą (įskaitant IAA)</t>
    </r>
  </si>
  <si>
    <r>
      <rPr>
        <sz val="11"/>
        <rFont val="Aptos Narrow"/>
        <family val="2"/>
        <scheme val="minor"/>
      </rPr>
      <t>Iš jo pakeitimas vertybiniais popieriais pagal SEC-SA metodą</t>
    </r>
    <r>
      <rPr>
        <sz val="11"/>
        <rFont val="Aptos Narrow"/>
        <family val="2"/>
        <scheme val="minor"/>
      </rPr>
      <t xml:space="preserve"> </t>
    </r>
  </si>
  <si>
    <r>
      <rPr>
        <sz val="11"/>
        <rFont val="Aptos Narrow"/>
        <family val="2"/>
        <scheme val="minor"/>
      </rPr>
      <t>EU 19a</t>
    </r>
  </si>
  <si>
    <r>
      <rPr>
        <sz val="11"/>
        <rFont val="Aptos Narrow"/>
        <family val="2"/>
        <scheme val="minor"/>
      </rPr>
      <t>Iš jo pakeitimas vertybiniais popieriais, kuriam taikomas 1250 % rizikos koeficientas / atskaitymas</t>
    </r>
  </si>
  <si>
    <r>
      <rPr>
        <sz val="11"/>
        <rFont val="Aptos Narrow"/>
        <family val="2"/>
        <scheme val="minor"/>
      </rPr>
      <t>Pozicijos, užsienio valiutos ir biržos prekių rizika (rinkos rizika)</t>
    </r>
  </si>
  <si>
    <r>
      <rPr>
        <sz val="11"/>
        <rFont val="Aptos Narrow"/>
        <family val="2"/>
        <scheme val="minor"/>
      </rPr>
      <t>Iš jos pagal alternatyvų standartizuotą metodą (A-SA)</t>
    </r>
  </si>
  <si>
    <r>
      <rPr>
        <sz val="11"/>
        <color rgb="FF000000"/>
        <rFont val="Aptos Narrow"/>
        <family val="2"/>
        <scheme val="minor"/>
      </rPr>
      <t>EU 21a</t>
    </r>
  </si>
  <si>
    <r>
      <rPr>
        <sz val="11"/>
        <color rgb="FF000000"/>
        <rFont val="Aptos Narrow"/>
        <family val="2"/>
        <scheme val="minor"/>
      </rPr>
      <t>Iš jos pagal supaprastintą standartizuotą metodą (S-SA)</t>
    </r>
  </si>
  <si>
    <r>
      <rPr>
        <sz val="11"/>
        <color rgb="FF000000"/>
        <rFont val="Aptos Narrow"/>
        <family val="2"/>
        <scheme val="minor"/>
      </rPr>
      <t>Iš jos pagal alternatyvų vidaus modelių metodą (A-IMA)</t>
    </r>
    <r>
      <rPr>
        <sz val="11"/>
        <color rgb="FF000000"/>
        <rFont val="Aptos Narrow"/>
        <family val="2"/>
        <scheme val="minor"/>
      </rPr>
      <t xml:space="preserve"> </t>
    </r>
  </si>
  <si>
    <r>
      <rPr>
        <sz val="11"/>
        <rFont val="Aptos Narrow"/>
        <family val="2"/>
        <scheme val="minor"/>
      </rPr>
      <t>EU 22a</t>
    </r>
  </si>
  <si>
    <r>
      <rPr>
        <sz val="11"/>
        <rFont val="Aptos Narrow"/>
        <family val="2"/>
        <scheme val="minor"/>
      </rPr>
      <t>Didelės pozicijos</t>
    </r>
  </si>
  <si>
    <r>
      <rPr>
        <sz val="11"/>
        <rFont val="Aptos Narrow"/>
        <family val="2"/>
        <scheme val="minor"/>
      </rPr>
      <t>Perklasifikavimas iš prekybos į ne prekybos knygas</t>
    </r>
  </si>
  <si>
    <r>
      <rPr>
        <sz val="11"/>
        <rFont val="Aptos Narrow"/>
        <family val="2"/>
        <scheme val="minor"/>
      </rPr>
      <t>Operacinė rizika</t>
    </r>
  </si>
  <si>
    <r>
      <rPr>
        <sz val="11"/>
        <rFont val="Aptos Narrow"/>
        <family val="2"/>
        <scheme val="minor"/>
      </rPr>
      <t>EU 24a</t>
    </r>
  </si>
  <si>
    <r>
      <rPr>
        <sz val="11"/>
        <rFont val="Aptos Narrow"/>
        <family val="2"/>
        <scheme val="minor"/>
      </rPr>
      <t>Kriptoturto pozicijos</t>
    </r>
  </si>
  <si>
    <r>
      <rPr>
        <sz val="11"/>
        <rFont val="Aptos Narrow"/>
        <family val="2"/>
        <scheme val="minor"/>
      </rPr>
      <t>Atskaitymo ribų nesiekiančios sumos (kurioms taikomas 250 % rizikos koeficientas)</t>
    </r>
  </si>
  <si>
    <r>
      <rPr>
        <sz val="11"/>
        <color rgb="FF000000"/>
        <rFont val="Aptos Narrow"/>
        <family val="2"/>
        <scheme val="minor"/>
      </rPr>
      <t>Taikyta rezultatų apatinė riba (%)</t>
    </r>
  </si>
  <si>
    <r>
      <rPr>
        <sz val="11"/>
        <rFont val="Aptos Narrow"/>
        <family val="2"/>
        <scheme val="minor"/>
      </rPr>
      <t>Apatinės ribos koregavimas (prieš taikant pereinamojo laikotarpio viršutinę ribą)</t>
    </r>
  </si>
  <si>
    <r>
      <rPr>
        <sz val="11"/>
        <rFont val="Aptos Narrow"/>
        <family val="2"/>
        <scheme val="minor"/>
      </rPr>
      <t>Apatinės ribos koregavimas (pritaikius pereinamojo laikotarpio viršutinę ribą)</t>
    </r>
  </si>
  <si>
    <r>
      <rPr>
        <b/>
        <sz val="11"/>
        <rFont val="Aptos Narrow"/>
        <family val="2"/>
        <scheme val="minor"/>
      </rPr>
      <t>Iš viso</t>
    </r>
  </si>
  <si>
    <t>EU OV1 forma. Bendrų rizikos pozicijos sumų apžvalga</t>
  </si>
  <si>
    <r>
      <rPr>
        <sz val="11"/>
        <color rgb="FF000000"/>
        <rFont val="Aptos Narrow"/>
        <family val="2"/>
        <scheme val="minor"/>
      </rPr>
      <t>Draudimo arba perdraudimo įmonėse ar draudimo kontroliuojančiose bendrovėse turimų nuosavų lėšų priemonių suma, neatskaitoma iš nuosavų lėšų</t>
    </r>
  </si>
  <si>
    <t>EU INS1 forma. Dalyvavimas draudimo įmonėse</t>
  </si>
  <si>
    <r>
      <rPr>
        <sz val="11"/>
        <rFont val="Aptos Narrow"/>
        <family val="2"/>
        <scheme val="minor"/>
      </rPr>
      <t>Bendra rizikos pozicijos suma</t>
    </r>
  </si>
  <si>
    <r>
      <rPr>
        <sz val="11"/>
        <rFont val="Aptos Narrow"/>
        <family val="2"/>
        <scheme val="minor"/>
      </rPr>
      <t>Įstaigos specialaus anticiklinio kapitalo rezervo norma</t>
    </r>
  </si>
  <si>
    <r>
      <rPr>
        <sz val="11"/>
        <rFont val="Aptos Narrow"/>
        <family val="2"/>
        <scheme val="minor"/>
      </rPr>
      <t>Įstaigos specialaus anticiklinio kapitalo rezervo reikalavimas</t>
    </r>
  </si>
  <si>
    <t>EU CCyB1 forma. Kredito pozicijų, svarbių apskaičiuojant anticiklinį kapitalo rezervą, geografinis pasiskirstymas</t>
  </si>
  <si>
    <t>EU CCyB2 forma. Įstaigos specialaus anticiklinio kapitalo rezervo suma</t>
  </si>
  <si>
    <t>010</t>
  </si>
  <si>
    <t>Lietuva</t>
  </si>
  <si>
    <t>011</t>
  </si>
  <si>
    <t>Latvija</t>
  </si>
  <si>
    <t>012</t>
  </si>
  <si>
    <t>Šveicarija</t>
  </si>
  <si>
    <t>013</t>
  </si>
  <si>
    <t>Prancūzija</t>
  </si>
  <si>
    <t>014</t>
  </si>
  <si>
    <t>JAV</t>
  </si>
  <si>
    <t>015</t>
  </si>
  <si>
    <t>Jungtinė Karalystė</t>
  </si>
  <si>
    <t>016</t>
  </si>
  <si>
    <t>Nyderlandai</t>
  </si>
  <si>
    <t>017</t>
  </si>
  <si>
    <t>Estija</t>
  </si>
  <si>
    <t>018</t>
  </si>
  <si>
    <t>Bulgarija</t>
  </si>
  <si>
    <t>019</t>
  </si>
  <si>
    <t>Kitos</t>
  </si>
  <si>
    <r>
      <rPr>
        <sz val="11"/>
        <rFont val="Aptos Narrow"/>
        <family val="2"/>
        <scheme val="minor"/>
      </rPr>
      <t>Įmonių pozicijos</t>
    </r>
  </si>
  <si>
    <r>
      <rPr>
        <sz val="11"/>
        <color rgb="FF000000"/>
        <rFont val="Aptos Narrow"/>
        <family val="2"/>
        <scheme val="minor"/>
      </rPr>
      <t>EU 10a</t>
    </r>
  </si>
  <si>
    <t>Nebalansinės pozicijos</t>
  </si>
  <si>
    <t>EU CR4 forma. Standartizuotas metodas. Kredito rizikos pozicija ir KRM poveikis</t>
  </si>
  <si>
    <t>EU CR5 forma. Standartizuotas metodas</t>
  </si>
  <si>
    <t>Nuosavybės vertybinių popierių pozicijoms pagal Reglamento (ES) Nr. 575/2013 133 straipsnio 3 dalį</t>
  </si>
  <si>
    <t>Nebiržinių bendrovių nuosavybės vertybinių popierių pozicijos</t>
  </si>
  <si>
    <r>
      <rPr>
        <b/>
        <sz val="10"/>
        <color theme="1"/>
        <rFont val="Arial"/>
        <family val="2"/>
      </rPr>
      <t>Iš viso</t>
    </r>
  </si>
  <si>
    <r>
      <rPr>
        <sz val="10"/>
        <color theme="1"/>
        <rFont val="Arial"/>
        <family val="2"/>
      </rPr>
      <t>Centrinės valdžios arba centrinių bankų pozicijos</t>
    </r>
    <r>
      <rPr>
        <sz val="10"/>
        <color theme="1"/>
        <rFont val="Arial"/>
        <family val="2"/>
      </rPr>
      <t xml:space="preserve"> </t>
    </r>
  </si>
  <si>
    <r>
      <rPr>
        <sz val="10"/>
        <color theme="1"/>
        <rFont val="Arial"/>
        <family val="2"/>
      </rPr>
      <t>Regioninės valdžios arba vietos valdžios institucijų pozicijos</t>
    </r>
    <r>
      <rPr>
        <sz val="10"/>
        <color theme="1"/>
        <rFont val="Arial"/>
        <family val="2"/>
      </rPr>
      <t xml:space="preserve"> </t>
    </r>
  </si>
  <si>
    <r>
      <rPr>
        <sz val="10"/>
        <color theme="1"/>
        <rFont val="Arial"/>
        <family val="2"/>
      </rPr>
      <t>Viešojo sektoriaus subjektų pozicijos</t>
    </r>
  </si>
  <si>
    <r>
      <rPr>
        <sz val="10"/>
        <color theme="1"/>
        <rFont val="Arial"/>
        <family val="2"/>
      </rPr>
      <t>Daugiašalių plėtros bankų pozicijos</t>
    </r>
  </si>
  <si>
    <r>
      <rPr>
        <sz val="10"/>
        <color theme="1"/>
        <rFont val="Arial"/>
        <family val="2"/>
      </rPr>
      <t>Tarptautinių organizacijų pozicijos</t>
    </r>
  </si>
  <si>
    <r>
      <rPr>
        <sz val="10"/>
        <color theme="1"/>
        <rFont val="Arial"/>
        <family val="2"/>
      </rPr>
      <t>Įstaigų pozicijos</t>
    </r>
  </si>
  <si>
    <r>
      <rPr>
        <sz val="10"/>
        <color theme="1"/>
        <rFont val="Arial"/>
        <family val="2"/>
      </rPr>
      <t>Įmonių pozicijos</t>
    </r>
  </si>
  <si>
    <r>
      <rPr>
        <sz val="10"/>
        <color theme="1"/>
        <rFont val="Arial"/>
        <family val="2"/>
      </rPr>
      <t>Mažmeninės pozicijos</t>
    </r>
  </si>
  <si>
    <r>
      <rPr>
        <sz val="10"/>
        <color theme="1"/>
        <rFont val="Arial"/>
        <family val="2"/>
      </rPr>
      <t>Trumpalaikį kredito rizikos vertinimą turinčių įstaigų ir įmonių pozicijos</t>
    </r>
  </si>
  <si>
    <r>
      <rPr>
        <sz val="10"/>
        <color theme="1"/>
        <rFont val="Arial"/>
        <family val="2"/>
      </rPr>
      <t>Kitos pozicijos</t>
    </r>
  </si>
  <si>
    <r>
      <rPr>
        <b/>
        <sz val="10"/>
        <rFont val="Arial"/>
        <family val="2"/>
      </rPr>
      <t>Bendra pozicijos vertė</t>
    </r>
  </si>
  <si>
    <r>
      <rPr>
        <sz val="10"/>
        <rFont val="Arial"/>
        <family val="2"/>
      </rPr>
      <t>Grynieji pinigai (nacionaline valiuta)</t>
    </r>
  </si>
  <si>
    <r>
      <rPr>
        <sz val="10"/>
        <rFont val="Arial"/>
        <family val="2"/>
      </rPr>
      <t>Grynieji pinigai (kitomis valiutomis)</t>
    </r>
  </si>
  <si>
    <r>
      <rPr>
        <sz val="10"/>
        <rFont val="Arial"/>
        <family val="2"/>
      </rPr>
      <t>Nacionalinė valstybės skola</t>
    </r>
  </si>
  <si>
    <r>
      <rPr>
        <sz val="10"/>
        <rFont val="Arial"/>
        <family val="2"/>
      </rPr>
      <t>Kita valstybės skola</t>
    </r>
  </si>
  <si>
    <r>
      <rPr>
        <sz val="10"/>
        <rFont val="Arial"/>
        <family val="2"/>
      </rPr>
      <t>Vyriausybės įstaigos skola</t>
    </r>
  </si>
  <si>
    <r>
      <rPr>
        <sz val="10"/>
        <rFont val="Arial"/>
        <family val="2"/>
      </rPr>
      <t>Įmonių obligacijos</t>
    </r>
  </si>
  <si>
    <r>
      <rPr>
        <sz val="10"/>
        <rFont val="Arial"/>
        <family val="2"/>
      </rPr>
      <t>Nuosavybės vertybiniai popieriai</t>
    </r>
  </si>
  <si>
    <r>
      <rPr>
        <sz val="10"/>
        <rFont val="Arial"/>
        <family val="2"/>
      </rPr>
      <t>Kitos užtikrinimo priemonės</t>
    </r>
  </si>
  <si>
    <t>EU CCR1 forma. CCR pozicijos analizė pagal metodus</t>
  </si>
  <si>
    <t>EU CCR3 forma. Standartizuotas metodas. CCR pozicijos pagal reguliuojamą pozicijų klasę ir rizikos koeficientus</t>
  </si>
  <si>
    <t>EU CCR5 forma. CCR pozicijų užtikrinimo priemonių sudėtis</t>
  </si>
  <si>
    <t>EU MR1 forma. Rinkos rizika pagal standartizuotą metodą</t>
  </si>
  <si>
    <t>a</t>
  </si>
  <si>
    <t>RWEA</t>
  </si>
  <si>
    <t>Vienakrypčiai produktai</t>
  </si>
  <si>
    <t>Palūkanų normos rizika (bendroji ir specifinė)</t>
  </si>
  <si>
    <t>Nuosavybės vertybinių popierių rizika (bendroji ir specifinė)</t>
  </si>
  <si>
    <t>Užsienio valiutos kurso rizika</t>
  </si>
  <si>
    <t xml:space="preserve">Biržos prekių kainos rizika </t>
  </si>
  <si>
    <t xml:space="preserve">Pasirinkimo sandoriai </t>
  </si>
  <si>
    <t>Supaprastintas metodas</t>
  </si>
  <si>
    <t>Delta plius metodas</t>
  </si>
  <si>
    <t>Scenarijų metodas</t>
  </si>
  <si>
    <t>Iš viso</t>
  </si>
  <si>
    <t xml:space="preserve"> EU OR2 forma. Verslo rodiklis, komponentai ir subkomponentai</t>
  </si>
  <si>
    <t xml:space="preserve"> EU OR3 forma. Nuosavų lėšų reikalavimai operacinei rizikai padengti ir rizikos pozicijų sumos</t>
  </si>
  <si>
    <t xml:space="preserve">EU KM2. Pagrindiniai parametrai. MREL ir, jei taikytina, G-SII nuosavų lėšų ir tinkamų įsipareigojimų reikalavimas  </t>
  </si>
  <si>
    <t>b</t>
  </si>
  <si>
    <t>c</t>
  </si>
  <si>
    <t>d</t>
  </si>
  <si>
    <t>e</t>
  </si>
  <si>
    <t>f</t>
  </si>
  <si>
    <t>Minimalus nuosavų lėšų ir tinkamų įsipareigojimų reikalavimas (MREL)</t>
  </si>
  <si>
    <t>G-SII nuosavų lėšų ir tinkamų įsipareigojimų reikalavimas (TLAC)</t>
  </si>
  <si>
    <t>T</t>
  </si>
  <si>
    <t>T-1</t>
  </si>
  <si>
    <t>T-2</t>
  </si>
  <si>
    <t>T-3</t>
  </si>
  <si>
    <t>T-4</t>
  </si>
  <si>
    <t>Nuosavos lėšos ir tinkami įsipareigojimai, koeficientai ir komponentai</t>
  </si>
  <si>
    <t>1</t>
  </si>
  <si>
    <t xml:space="preserve">Nuosavos lėšos ir tinkami įsipareigojimai </t>
  </si>
  <si>
    <t>EU-1a</t>
  </si>
  <si>
    <t xml:space="preserve">Iš jų nuosavos lėšos ir subordinuotieji įsipareigojimai </t>
  </si>
  <si>
    <t>2</t>
  </si>
  <si>
    <t>Pertvarkytinos grupės bendra rizikos pozicijos suma (TREA)</t>
  </si>
  <si>
    <t>3</t>
  </si>
  <si>
    <t>Nuosavos lėšos ir tinkami įsipareigojimai kaip TREA procentinė dalis</t>
  </si>
  <si>
    <t>EU-3a</t>
  </si>
  <si>
    <t>4</t>
  </si>
  <si>
    <t>Pertvarkytinos grupės bendras pozicijų matas (TEM)</t>
  </si>
  <si>
    <t>5</t>
  </si>
  <si>
    <t>Nuosavos lėšos ir tinkami įsipareigojimai kaip TEM procentinė dalis</t>
  </si>
  <si>
    <t>EU-5a</t>
  </si>
  <si>
    <t xml:space="preserve">Iš jų nuosavos lėšos arba subordinuotieji įsipareigojimai </t>
  </si>
  <si>
    <t>6a</t>
  </si>
  <si>
    <t>Ar taikoma Reglamento (ES) Nr. 575/2013 72b straipsnio 4 dalyje numatyta subordinavimo išimtis? (5 % išimtis)</t>
  </si>
  <si>
    <t>6b</t>
  </si>
  <si>
    <t>Leidžiamų nesubordinuotųjų tinkamų įsipareigojimų priemonių bendra suma, jeigu taikoma subordinavimo diskrecija pagal Reglamento (ES) Nr. 575/2013 72b straipsnio 3 dalį (ne didesnė kaip 3,5 % išimtis)</t>
  </si>
  <si>
    <t>6c</t>
  </si>
  <si>
    <r>
      <rPr>
        <sz val="9"/>
        <color theme="1"/>
        <rFont val="Verdana"/>
        <family val="2"/>
      </rPr>
      <t>Jeigu pagal Reglamento (ES) Nr. 575/2013 72b straipsnio 3 dalį taikoma apribota subordinavimo išimtis, suteikto finansavimo suma, kuri yra tokio pat prioriteto (</t>
    </r>
    <r>
      <rPr>
        <i/>
        <sz val="9"/>
        <color theme="1"/>
        <rFont val="Verdana"/>
        <family val="2"/>
      </rPr>
      <t>pari passu</t>
    </r>
    <r>
      <rPr>
        <sz val="9"/>
        <color theme="1"/>
        <rFont val="Verdana"/>
        <family val="2"/>
      </rPr>
      <t>) kaip neįtraukti įsipareigojimai ir kuri yra pripažįstama 1 eilutėje, padalyta iš suteikto finansavimo sumos, kuri yra tokio pat prioriteto (</t>
    </r>
    <r>
      <rPr>
        <i/>
        <sz val="9"/>
        <color theme="1"/>
        <rFont val="Verdana"/>
        <family val="2"/>
      </rPr>
      <t>pari passu</t>
    </r>
    <r>
      <rPr>
        <sz val="9"/>
        <color theme="1"/>
        <rFont val="Verdana"/>
        <family val="2"/>
      </rPr>
      <t>) kaip neįtraukti įsipareigojimai ir kuri būtų pripažįstama 1 eilutėje, jei nebūtų taikoma viršutinė riba (%)</t>
    </r>
  </si>
  <si>
    <t>EU-7</t>
  </si>
  <si>
    <t>MREL, išreikštas TREA procentine dalimi</t>
  </si>
  <si>
    <t>EU-8</t>
  </si>
  <si>
    <t xml:space="preserve">Iš jo: turi būti įvykdyta nuosavomis lėšomis arba subordinuotaisiais įsipareigojimais </t>
  </si>
  <si>
    <t>EU-9</t>
  </si>
  <si>
    <t>MREL, išreikštas TEM procentine dalimi</t>
  </si>
  <si>
    <t>EU-10</t>
  </si>
  <si>
    <t>Iš jo: turi būti įvykdyta nuosavomis lėšomis arba subordinuotaisiais įsipareigojimais</t>
  </si>
  <si>
    <t xml:space="preserve">EU TLAC1. Sudėtis. MREL ir, jei taikytina, G-SII nuosavų lėšų ir tinkamų įsipareigojimų reikalavimas </t>
  </si>
  <si>
    <t>Papildomas straipsnis. MREL, bet ne TLAC tikslais tinkamos sumos</t>
  </si>
  <si>
    <t>Nuosavos lėšos ir tinkami įsipareigojimai bei koregavimai</t>
  </si>
  <si>
    <t>Bendras 1 lygio nuosavas kapitalas (CET1)</t>
  </si>
  <si>
    <t>Papildomas 1 lygio kapitalas (AT1)</t>
  </si>
  <si>
    <t>ES šis duomenų rinkinys nepildomas</t>
  </si>
  <si>
    <t>2 lygio kapitalas (T2)</t>
  </si>
  <si>
    <t xml:space="preserve">Nuosavos lėšos Reglamento (ES) Nr. 575/2013 92a straipsnio ir Direktyvos 2014/59/ES 45 straipsnio tikslais </t>
  </si>
  <si>
    <r>
      <rPr>
        <b/>
        <sz val="9"/>
        <color theme="1"/>
        <rFont val="Verdana"/>
        <family val="2"/>
      </rPr>
      <t>Nuosavos lėšos ir tinkami įsipareigojimai.</t>
    </r>
    <r>
      <rPr>
        <b/>
        <sz val="9"/>
        <color theme="1"/>
        <rFont val="Verdana"/>
        <family val="2"/>
      </rPr>
      <t xml:space="preserve"> </t>
    </r>
    <r>
      <rPr>
        <b/>
        <sz val="9"/>
        <color theme="1"/>
        <rFont val="Verdana"/>
        <family val="2"/>
      </rPr>
      <t>Nereguliuojamojo kapitalo elementai</t>
    </r>
    <r>
      <rPr>
        <b/>
        <sz val="9"/>
        <color rgb="FF7030A0"/>
        <rFont val="Verdana"/>
        <family val="2"/>
      </rPr>
      <t xml:space="preserve"> </t>
    </r>
  </si>
  <si>
    <r>
      <rPr>
        <sz val="9"/>
        <color theme="1"/>
        <rFont val="Verdana"/>
        <family val="2"/>
      </rPr>
      <t>Pertvarkytino subjekto tiesiogiai išleistos tinkamų įsipareigojimų priemonės, subordinuotos neįtrauktų įsipareigojimų atžvilgiu (tęstinumo išlyga netaikoma)</t>
    </r>
  </si>
  <si>
    <t>EU-12a</t>
  </si>
  <si>
    <t>Kitų pertvarkytinos grupės subjektų išleistos tinkamų įsipareigojimų priemonės, subordinuotos neįtrauktų įsipareigojimų atžvilgiu (tęstinumo išlyga netaikoma)</t>
  </si>
  <si>
    <t>EU-12b</t>
  </si>
  <si>
    <t>Iki 2019 m. birželio 27 d. išleistos tinkamų įsipareigojimų priemonės, subordinuotos neįtrauktų įsipareigojimų atžvilgiu (subordinuotos, taikoma tęstinumo išlyga)</t>
  </si>
  <si>
    <t>EU-12c</t>
  </si>
  <si>
    <t>2 lygio priemonės, kurių likutinis terminas yra bent vieni metai, jei jos nepriskiriamos prie 2 lygio straipsnių</t>
  </si>
  <si>
    <r>
      <rPr>
        <sz val="9"/>
        <color theme="1"/>
        <rFont val="Verdana"/>
        <family val="2"/>
      </rPr>
      <t>Tinkami įsipareigojimai, kurie nėra subordinuoti neįtrauktų įsipareigojimų atžvilgiu (netaikoma tęstinumo išlyga, prieš taikant viršutinę ribą)</t>
    </r>
  </si>
  <si>
    <t>EU-13a</t>
  </si>
  <si>
    <t>Iki 2019 m. birželio 27 d. išleisti tinkami įsipareigojimai, kurie nėra subordinuoti neįtrauktų įsipareigojimų atžvilgiu (prieš taikant viršutinę ribą)</t>
  </si>
  <si>
    <t xml:space="preserve">Nesubordinuotųjų tinkamų įsipareigojimų priemonių suma, jei taikoma pritaikius KRR 72b straipsnio 3 dalį </t>
  </si>
  <si>
    <t>Tinkamų įsipareigojimų straipsniai prieš koregavimus</t>
  </si>
  <si>
    <t>EU-17a</t>
  </si>
  <si>
    <t>Iš jų subordinuotųjų įsipareigojimų straipsniai</t>
  </si>
  <si>
    <t xml:space="preserve">Nuosavos lėšos ir tinkami įsipareigojimai. Nereguliuojamojo kapitalo elementų koregavimai </t>
  </si>
  <si>
    <t>Nuosavos lėšos ir tinkamų įsipareigojimų straipsniai prieš koregavimus</t>
  </si>
  <si>
    <t>(Pertvarkytinų grupių, kurioms taikomas vienalaikis grupės dalies pertvarkymas, tarpusavio pozicijų atskaitymas)</t>
  </si>
  <si>
    <t>(Investicijų į kitų tinkamų įsipareigojimų priemones atskaitymas)</t>
  </si>
  <si>
    <t>Nuosavos lėšos ir tinkami įsipareigojimai po koregavimų</t>
  </si>
  <si>
    <t>EU-22a</t>
  </si>
  <si>
    <t>Iš jų: nuosavos lėšos ir subordinuotieji įsipareigojimai</t>
  </si>
  <si>
    <t xml:space="preserve">Pertvarkytinos grupės pagal riziką įvertinta pozicijos suma ir sverto pozicijos matas </t>
  </si>
  <si>
    <t>Bendra rizikos pozicijos suma (TREA)</t>
  </si>
  <si>
    <t>Bendras pozicijų matas (TEM)</t>
  </si>
  <si>
    <t>Nuosavų lėšų ir tinkamų įsipareigojimų santykis</t>
  </si>
  <si>
    <t>EU-25a</t>
  </si>
  <si>
    <t>Iš jų nuosavos lėšos ir subordinuotieji įsipareigojimai</t>
  </si>
  <si>
    <t>EU-26a</t>
  </si>
  <si>
    <t>Bendras 1 lygio nuosavas kapitalas (CET1) (kaip TREA procentinė dalis), likęs įvykdžius pertvarkytinos grupės reikalavimus</t>
  </si>
  <si>
    <t xml:space="preserve">Įstaigos specialaus jungtinio rezervo reikalavimas </t>
  </si>
  <si>
    <t xml:space="preserve">iš jo: kapitalo apsaugos rezervo reikalavimas </t>
  </si>
  <si>
    <t xml:space="preserve">iš jo: anticiklinio kapitalo rezervo reikalavimas </t>
  </si>
  <si>
    <t xml:space="preserve">iš jo: sisteminės rizikos rezervo reikalavimas </t>
  </si>
  <si>
    <t>EU-31a</t>
  </si>
  <si>
    <t>iš jo: pasaulinės sisteminės svarbos įstaigos (G-SII) arba kitos sisteminės svarbos įstaigos (O-SII) rezervas</t>
  </si>
  <si>
    <t>Papildomi straipsniai</t>
  </si>
  <si>
    <t>EU-32</t>
  </si>
  <si>
    <t>Bendra neįtrauktų įsipareigojimų, nurodytų Reglamento (ES) Nr. 575/2013 72a straipsnio 2 dalyje, suma</t>
  </si>
  <si>
    <t>Prioritetų eiliškumas nemokumo atveju</t>
  </si>
  <si>
    <t>Suma nuo 1 iki n</t>
  </si>
  <si>
    <t>(žemiausias rangas)</t>
  </si>
  <si>
    <t>(aukščiausias rangas)</t>
  </si>
  <si>
    <t>iš jų likutinis terminas ≥ 1 metai ir &lt; 2 metai</t>
  </si>
  <si>
    <t>iš jų likutinis terminas ≥ 2 metai ir &lt; 5 metai</t>
  </si>
  <si>
    <t>iš jų likutinis terminas ≥ 5 metai ir &lt; 10 metų</t>
  </si>
  <si>
    <t>iš jų likutinis terminas ≥ 10 metų, bet neįskaitant nuolatinių vertybinių popierių</t>
  </si>
  <si>
    <t>iš jų nuolatiniai vertybiniai popieriai</t>
  </si>
  <si>
    <t>EU TLAC3b. Kreditorių eiliškumas. Pertvarkytinas subjektas</t>
  </si>
  <si>
    <t>Prioriteto nemokumo atveju aprašymas (laisvos formos tekstas)</t>
  </si>
  <si>
    <t>Nuosavos lėšos ir įsipareigojimai, potencialiai tinkami MREL įvykdyti</t>
  </si>
  <si>
    <r>
      <rPr>
        <sz val="11"/>
        <color rgb="FF000000"/>
        <rFont val="Aptos Narrow"/>
        <family val="2"/>
        <scheme val="minor"/>
      </rPr>
      <t>Sisteminių kredito vertinimo koregavimo rizikos komponentų apibendrinimas</t>
    </r>
    <r>
      <rPr>
        <sz val="11"/>
        <color rgb="FF000000"/>
        <rFont val="Aptos Narrow"/>
        <family val="2"/>
        <scheme val="minor"/>
      </rPr>
      <t xml:space="preserve"> </t>
    </r>
  </si>
  <si>
    <r>
      <rPr>
        <sz val="11"/>
        <color rgb="FF000000"/>
        <rFont val="Aptos Narrow"/>
        <family val="2"/>
        <scheme val="minor"/>
      </rPr>
      <t>Išskirtinių kredito vertinimo koregavimo rizikos komponentų apibendrinimas</t>
    </r>
  </si>
  <si>
    <r>
      <rPr>
        <sz val="11"/>
        <color rgb="FF000000"/>
        <rFont val="Aptos Narrow"/>
        <family val="2"/>
        <scheme val="minor"/>
      </rPr>
      <t>Iš viso</t>
    </r>
  </si>
  <si>
    <t>EU CVA1 forma. Kredito vertinimo koregavimo rizika pagal supaprastintą pagrindinį metodą (R-BA)</t>
  </si>
  <si>
    <t> </t>
  </si>
  <si>
    <r>
      <rPr>
        <sz val="11"/>
        <color theme="1"/>
        <rFont val="Aptos Narrow"/>
        <family val="2"/>
        <charset val="186"/>
        <scheme val="minor"/>
      </rPr>
      <t>Suskirstymas pagal turto klases remiantis paskelbtose finansinėse ataskaitose teikiamu balansu</t>
    </r>
  </si>
  <si>
    <r>
      <rPr>
        <sz val="11"/>
        <color theme="1"/>
        <rFont val="Aptos Narrow"/>
        <family val="2"/>
        <charset val="186"/>
        <scheme val="minor"/>
      </rPr>
      <t>Suskirstymas pagal įsipareigojimų klases remiantis paskelbtose finansinėse ataskaitose teikiamu balansu</t>
    </r>
  </si>
  <si>
    <r>
      <rPr>
        <sz val="11"/>
        <color theme="1"/>
        <rFont val="Aptos Narrow"/>
        <family val="2"/>
        <charset val="186"/>
        <scheme val="minor"/>
      </rPr>
      <t>1</t>
    </r>
  </si>
  <si>
    <r>
      <rPr>
        <b/>
        <sz val="11"/>
        <color theme="1"/>
        <rFont val="Aptos Narrow"/>
        <family val="2"/>
        <scheme val="minor"/>
      </rPr>
      <t>Visi įsipareigojimai</t>
    </r>
    <r>
      <rPr>
        <b/>
        <sz val="11"/>
        <color theme="1"/>
        <rFont val="Aptos Narrow"/>
        <family val="2"/>
        <scheme val="minor"/>
      </rPr>
      <t xml:space="preserve"> </t>
    </r>
  </si>
  <si>
    <t xml:space="preserve">EU LI1 forma. Apskaitos ir prudencinio konsolidavimo apimčių skirtumai ir finansinių ataskaitų kategorijų priskyrimas prie reguliavimo rizikos kategorijų </t>
  </si>
  <si>
    <t>Pinigai ir pinigų ekvivalentai</t>
  </si>
  <si>
    <t>Prekybos knygos vertybiniai popieriai</t>
  </si>
  <si>
    <t>Gautinos sumos iš kitų bankų</t>
  </si>
  <si>
    <t>Išvestinės finansinės priemonės</t>
  </si>
  <si>
    <t>Klientams suteiktos paskolos</t>
  </si>
  <si>
    <t>Investiciniai vertybiniai popieriai, vertinami tikrąja verte</t>
  </si>
  <si>
    <t>Investiciniai vertybiniai popieriai, vertinami amortizuota savikaina</t>
  </si>
  <si>
    <t>Investicijos į patronuojamąsias ir asocijuotas įmones</t>
  </si>
  <si>
    <t>Nematerialusis turtas</t>
  </si>
  <si>
    <t>Ilgalaikis materialusis turtas</t>
  </si>
  <si>
    <t>Investicinis turtas</t>
  </si>
  <si>
    <t>Ataskaitinio laikotarpio pelno mokesčio permoka</t>
  </si>
  <si>
    <t>Atidėtojo pelno mokesčio turtas</t>
  </si>
  <si>
    <t>Įsiskolinimai kitiems bankams ir finansų institucijoms</t>
  </si>
  <si>
    <t>Išleisti skolos vertybiniai popieriai</t>
  </si>
  <si>
    <t>Ataskaitinių metų pelno mokesčio įsipareigojimai</t>
  </si>
  <si>
    <t>Atidėto pelno mokesčio įsipareigojimai</t>
  </si>
  <si>
    <t>Įsipareigojimai, susiję su draudimo veikla</t>
  </si>
  <si>
    <t>Kitas turtas</t>
  </si>
  <si>
    <t>Klientų indėliai</t>
  </si>
  <si>
    <t>Kiti įsipareigojimai</t>
  </si>
  <si>
    <t>kredito rizikos sistema</t>
  </si>
  <si>
    <t xml:space="preserve">pakeitimo vertybiniais popieriais sistema </t>
  </si>
  <si>
    <r>
      <rPr>
        <b/>
        <sz val="11"/>
        <color theme="1"/>
        <rFont val="Aptos Narrow"/>
        <family val="2"/>
        <scheme val="minor"/>
      </rPr>
      <t>Turto balansinės vertės suma pagal prudencinio konsolidavimo apimtį (kaip nurodyta LI1 formoje)</t>
    </r>
  </si>
  <si>
    <r>
      <rPr>
        <b/>
        <sz val="11"/>
        <color theme="1"/>
        <rFont val="Aptos Narrow"/>
        <family val="2"/>
        <scheme val="minor"/>
      </rPr>
      <t>Įsipareigojimų balansinės vertės suma pagal prudencinio konsolidavimo apimtį (kaip nurodyta LI1 formoje)</t>
    </r>
  </si>
  <si>
    <r>
      <rPr>
        <b/>
        <sz val="11"/>
        <color theme="1"/>
        <rFont val="Aptos Narrow"/>
        <family val="2"/>
        <scheme val="minor"/>
      </rPr>
      <t>Visa grynoji suma pagal prudencinio konsolidavimo apimtį</t>
    </r>
  </si>
  <si>
    <r>
      <rPr>
        <b/>
        <sz val="11"/>
        <color theme="1"/>
        <rFont val="Aptos Narrow"/>
        <family val="2"/>
        <scheme val="minor"/>
      </rPr>
      <t>Nebalansinės sumos</t>
    </r>
  </si>
  <si>
    <r>
      <rPr>
        <i/>
        <sz val="11"/>
        <color theme="1"/>
        <rFont val="Aptos Narrow"/>
        <family val="2"/>
        <scheme val="minor"/>
      </rPr>
      <t>Vertinimo skirtumai</t>
    </r>
    <r>
      <rPr>
        <i/>
        <sz val="11"/>
        <color theme="1"/>
        <rFont val="Aptos Narrow"/>
        <family val="2"/>
        <scheme val="minor"/>
      </rPr>
      <t xml:space="preserve"> </t>
    </r>
  </si>
  <si>
    <r>
      <rPr>
        <i/>
        <sz val="11"/>
        <color theme="1"/>
        <rFont val="Aptos Narrow"/>
        <family val="2"/>
        <scheme val="minor"/>
      </rPr>
      <t>Skirtumai dėl skirtingų užskaitos taisyklių, išskyrus jau įtrauktuosius į 2 eilutę</t>
    </r>
  </si>
  <si>
    <r>
      <rPr>
        <i/>
        <sz val="11"/>
        <color theme="1"/>
        <rFont val="Aptos Narrow"/>
        <family val="2"/>
        <scheme val="minor"/>
      </rPr>
      <t>Skirtumai dėl atsižvelgimo į atidėjinius</t>
    </r>
  </si>
  <si>
    <r>
      <rPr>
        <i/>
        <sz val="11"/>
        <color theme="1"/>
        <rFont val="Aptos Narrow"/>
        <family val="2"/>
        <scheme val="minor"/>
      </rPr>
      <t>Skirtumai, susidarantys dėl kredito rizikos mažinimo priemonių (KRM) taikymo</t>
    </r>
  </si>
  <si>
    <r>
      <rPr>
        <i/>
        <sz val="11"/>
        <color theme="1"/>
        <rFont val="Aptos Narrow"/>
        <family val="2"/>
        <scheme val="minor"/>
      </rPr>
      <t>Skirtumai dėl kredito perskaičiavimo koeficientų</t>
    </r>
  </si>
  <si>
    <r>
      <rPr>
        <i/>
        <sz val="11"/>
        <color theme="1"/>
        <rFont val="Aptos Narrow"/>
        <family val="2"/>
        <scheme val="minor"/>
      </rPr>
      <t>Skirtumai dėl pakeitimo vertybiniais popieriais su rizikos perleidimu</t>
    </r>
  </si>
  <si>
    <r>
      <rPr>
        <i/>
        <sz val="11"/>
        <color theme="1"/>
        <rFont val="Aptos Narrow"/>
        <family val="2"/>
        <scheme val="minor"/>
      </rPr>
      <t>Kiti skirtumai</t>
    </r>
  </si>
  <si>
    <r>
      <rPr>
        <b/>
        <sz val="11"/>
        <color theme="1"/>
        <rFont val="Aptos Narrow"/>
        <family val="2"/>
        <scheme val="minor"/>
      </rPr>
      <t>Pozicijų sumos, į kurias atsižvelgiama reguliavimo tikslais</t>
    </r>
  </si>
  <si>
    <t xml:space="preserve">EU LI2 forma. Pagrindinės reguliuojamų pozicijų sumų ir finansinių ataskaitų balansinių verčių skirtumų priežastys </t>
  </si>
  <si>
    <t>Visiškas konsolidavimas</t>
  </si>
  <si>
    <r>
      <rPr>
        <i/>
        <sz val="11"/>
        <color theme="1"/>
        <rFont val="Aptos Narrow"/>
        <family val="2"/>
        <scheme val="minor"/>
      </rPr>
      <t>visiškas konsolidavimas</t>
    </r>
  </si>
  <si>
    <r>
      <rPr>
        <i/>
        <sz val="11"/>
        <color theme="1"/>
        <rFont val="Aptos Narrow"/>
        <family val="2"/>
        <scheme val="minor"/>
      </rPr>
      <t>X</t>
    </r>
  </si>
  <si>
    <r>
      <rPr>
        <i/>
        <sz val="11"/>
        <color theme="1"/>
        <rFont val="Aptos Narrow"/>
        <family val="2"/>
        <scheme val="minor"/>
      </rPr>
      <t>Kredito įstaiga</t>
    </r>
  </si>
  <si>
    <t>AB Artea bankas</t>
  </si>
  <si>
    <t>Fondų valdymo veikla</t>
  </si>
  <si>
    <t>UAB Artea Asset Management</t>
  </si>
  <si>
    <t>UAB Artea lizingas</t>
  </si>
  <si>
    <t>UAB Artea turto fondas</t>
  </si>
  <si>
    <t>Nekilnojamojo turto valdymo veikla</t>
  </si>
  <si>
    <t>nekonsoliduojama pagal 10-ojo TFAS nuostatas</t>
  </si>
  <si>
    <t>X</t>
  </si>
  <si>
    <t>Daugiabučių namų renovacijos finansavimas</t>
  </si>
  <si>
    <t xml:space="preserve">EU LI3 forma. Bendrasis konsolidavimo apimties skirtumų aprašymas (pagal subjektus) </t>
  </si>
  <si>
    <t>Pakeitimo vertybiniais popieriais UAB Artea Retrofit Fund 1</t>
  </si>
  <si>
    <t>Pakeitimo vertybiniais popieriais UAB Artea Retrofit Fund 2</t>
  </si>
  <si>
    <t xml:space="preserve"> UAB Artea Life Insurance</t>
  </si>
  <si>
    <r>
      <rPr>
        <sz val="9"/>
        <rFont val="Aptos Narrow"/>
        <family val="2"/>
        <scheme val="minor"/>
      </rPr>
      <t>i)</t>
    </r>
  </si>
  <si>
    <t>1-5a eilučių suma</t>
  </si>
  <si>
    <t>7-20a, 21, 22 ir 25a-27a eilučių suma</t>
  </si>
  <si>
    <t>6 eilutė ir 28 eilutčių suma</t>
  </si>
  <si>
    <t>37-42a eilučių suma</t>
  </si>
  <si>
    <t>max(0,36 eilutė atėmus 43 eilutę)</t>
  </si>
  <si>
    <t>29 ir 44 eilučių suma</t>
  </si>
  <si>
    <t>46, 47, 47a, 47b 48 ir 50 eilučių suma</t>
  </si>
  <si>
    <t>max(0, 51 eilutė minus 57 eilutė])</t>
  </si>
  <si>
    <t>45 ir 58 eilučių suma</t>
  </si>
  <si>
    <t xml:space="preserve">{C 03.00, r0010, c0010} </t>
  </si>
  <si>
    <t xml:space="preserve">{C 03.00, r0030, c0010} </t>
  </si>
  <si>
    <t xml:space="preserve">{C 03.00, r0050, c0010} </t>
  </si>
  <si>
    <t>{C 03.00, r0170, c0010}</t>
  </si>
  <si>
    <t>({C 04.00, r0750, c0010} + {C 04.00, r0760, c0010}) / {C 02.00, r0010, c0010}</t>
  </si>
  <si>
    <t>{C 04.00, r0770, c0010} / {C 02.00, r0010, c0010}</t>
  </si>
  <si>
    <t>{C 04.00, r0780, c0010} / {C 02.00, r0010, c0010}</t>
  </si>
  <si>
    <t>max({C 04.00, r0800, c0010}, {C 04.00, r0810, c0010}) / {C 02.00, r0010, c0010}</t>
  </si>
  <si>
    <t>{C 03.00, r0140, c0010}-4.5%</t>
  </si>
  <si>
    <t>{C 03.00, r0220, c0010} / {C 02.00, r0010, c0010}</t>
  </si>
  <si>
    <t>EU CC1 forma. Reguliuojamų nuosavų lėšų sudėtis</t>
  </si>
  <si>
    <r>
      <rPr>
        <sz val="11"/>
        <color rgb="FF000000"/>
        <rFont val="Aptos Narrow"/>
        <family val="2"/>
        <scheme val="minor"/>
      </rPr>
      <t>Lanksčioji forma.</t>
    </r>
    <r>
      <rPr>
        <sz val="11"/>
        <color rgb="FF000000"/>
        <rFont val="Aptos Narrow"/>
        <family val="2"/>
        <scheme val="minor"/>
      </rPr>
      <t xml:space="preserve"> </t>
    </r>
    <r>
      <rPr>
        <sz val="11"/>
        <color rgb="FF000000"/>
        <rFont val="Aptos Narrow"/>
        <family val="2"/>
        <scheme val="minor"/>
      </rPr>
      <t>Eilutėse informacija turi būti pateikiama pagal įstaigų audituotose finansinėse ataskaitose teikiamą balansą.</t>
    </r>
    <r>
      <rPr>
        <sz val="11"/>
        <color rgb="FF000000"/>
        <rFont val="Aptos Narrow"/>
        <family val="2"/>
        <scheme val="minor"/>
      </rPr>
      <t xml:space="preserve"> </t>
    </r>
    <r>
      <rPr>
        <sz val="11"/>
        <color rgb="FF000000"/>
        <rFont val="Aptos Narrow"/>
        <family val="2"/>
        <scheme val="minor"/>
      </rPr>
      <t>Skiltys nekeičiamos, išskyrus atvejį, kai įstaigos apskaitos ir reguliuojamoji konsolidavimo apimtys sutampa, tokiu atveju a ir b skiltys sujungiamos.</t>
    </r>
  </si>
  <si>
    <r>
      <rPr>
        <b/>
        <sz val="11"/>
        <color rgb="FF000000"/>
        <rFont val="Aptos Narrow"/>
        <family val="2"/>
        <scheme val="minor"/>
      </rPr>
      <t>Turtas</t>
    </r>
    <r>
      <rPr>
        <sz val="11"/>
        <color rgb="FF000000"/>
        <rFont val="Aptos Narrow"/>
        <family val="2"/>
        <scheme val="minor"/>
      </rPr>
      <t xml:space="preserve">. </t>
    </r>
    <r>
      <rPr>
        <i/>
        <sz val="11"/>
        <color rgb="FF000000"/>
        <rFont val="Aptos Narrow"/>
        <family val="2"/>
        <scheme val="minor"/>
      </rPr>
      <t>Suskirstymas pagal turto klases remiantis paskelbtose ataskaitose teikiamu balansu</t>
    </r>
  </si>
  <si>
    <r>
      <rPr>
        <b/>
        <sz val="11"/>
        <color rgb="FF000000"/>
        <rFont val="Aptos Narrow"/>
        <family val="2"/>
        <scheme val="minor"/>
      </rPr>
      <t>Visas turtas</t>
    </r>
  </si>
  <si>
    <r>
      <rPr>
        <b/>
        <sz val="11"/>
        <color rgb="FF000000"/>
        <rFont val="Aptos Narrow"/>
        <family val="2"/>
        <scheme val="minor"/>
      </rPr>
      <t>Įsipareigojimai</t>
    </r>
    <r>
      <rPr>
        <sz val="11"/>
        <color rgb="FF000000"/>
        <rFont val="Aptos Narrow"/>
        <family val="2"/>
        <scheme val="minor"/>
      </rPr>
      <t xml:space="preserve">. </t>
    </r>
    <r>
      <rPr>
        <i/>
        <sz val="11"/>
        <color rgb="FF000000"/>
        <rFont val="Aptos Narrow"/>
        <family val="2"/>
        <scheme val="minor"/>
      </rPr>
      <t>Suskirstymas pagal įsipareigojimų klases remiantis paskelbtose ataskaitose teikiamu balansu</t>
    </r>
  </si>
  <si>
    <r>
      <rPr>
        <b/>
        <sz val="11"/>
        <color rgb="FF000000"/>
        <rFont val="Aptos Narrow"/>
        <family val="2"/>
        <scheme val="minor"/>
      </rPr>
      <t>Visi įsipareigojimai</t>
    </r>
  </si>
  <si>
    <r>
      <rPr>
        <b/>
        <sz val="11"/>
        <color rgb="FF000000"/>
        <rFont val="Aptos Narrow"/>
        <family val="2"/>
        <scheme val="minor"/>
      </rPr>
      <t>Nuosavas kapitalas</t>
    </r>
  </si>
  <si>
    <r>
      <rPr>
        <b/>
        <sz val="11"/>
        <color rgb="FF000000"/>
        <rFont val="Aptos Narrow"/>
        <family val="2"/>
        <scheme val="minor"/>
      </rPr>
      <t>Visas nuosavas kapitalas</t>
    </r>
  </si>
  <si>
    <r>
      <rPr>
        <sz val="11"/>
        <color rgb="FF000000"/>
        <rFont val="Aptos Narrow"/>
        <family val="2"/>
        <scheme val="minor"/>
      </rPr>
      <t>Emitentas</t>
    </r>
  </si>
  <si>
    <r>
      <rPr>
        <sz val="11"/>
        <color rgb="FF000000"/>
        <rFont val="Aptos Narrow"/>
        <family val="2"/>
        <scheme val="minor"/>
      </rPr>
      <t>Unikalus identifikatorius (pvz., CUSIP, ISIN arba „Bloomberg“ neviešam platinimui nustatytas identifikatorius)</t>
    </r>
  </si>
  <si>
    <r>
      <rPr>
        <sz val="11"/>
        <color rgb="FF000000"/>
        <rFont val="Aptos Narrow"/>
        <family val="2"/>
        <scheme val="minor"/>
      </rPr>
      <t>2a</t>
    </r>
  </si>
  <si>
    <r>
      <rPr>
        <sz val="11"/>
        <color rgb="FF000000"/>
        <rFont val="Aptos Narrow"/>
        <family val="2"/>
        <scheme val="minor"/>
      </rPr>
      <t>Viešas arba neviešas platinimas</t>
    </r>
  </si>
  <si>
    <r>
      <rPr>
        <sz val="11"/>
        <color rgb="FF000000"/>
        <rFont val="Aptos Narrow"/>
        <family val="2"/>
        <scheme val="minor"/>
      </rPr>
      <t>Priemonei taikoma teisė (kelių jurisdikcijų teisė)</t>
    </r>
  </si>
  <si>
    <r>
      <rPr>
        <sz val="11"/>
        <color rgb="FF000000"/>
        <rFont val="Aptos Narrow"/>
        <family val="2"/>
        <scheme val="minor"/>
      </rPr>
      <t>3a</t>
    </r>
    <r>
      <rPr>
        <sz val="11"/>
        <color rgb="FF000000"/>
        <rFont val="Aptos Narrow"/>
        <family val="2"/>
        <scheme val="minor"/>
      </rPr>
      <t> </t>
    </r>
  </si>
  <si>
    <r>
      <rPr>
        <sz val="11"/>
        <color rgb="FF000000"/>
        <rFont val="Aptos Narrow"/>
        <family val="2"/>
        <scheme val="minor"/>
      </rPr>
      <t>Pertvarkymo institucijų nurašymo ir konvertavimo įgaliojimų pripažinimas sutartyse</t>
    </r>
  </si>
  <si>
    <r>
      <rPr>
        <i/>
        <sz val="11"/>
        <color rgb="FF000000"/>
        <rFont val="Aptos Narrow"/>
        <family val="2"/>
        <scheme val="minor"/>
      </rPr>
      <t>Reguliavimo tvarka</t>
    </r>
  </si>
  <si>
    <r>
      <rPr>
        <sz val="11"/>
        <color rgb="FF000000"/>
        <rFont val="Aptos Narrow"/>
        <family val="2"/>
        <scheme val="minor"/>
      </rPr>
      <t xml:space="preserve">    </t>
    </r>
    <r>
      <rPr>
        <sz val="11"/>
        <color rgb="FF000000"/>
        <rFont val="Aptos Narrow"/>
        <family val="2"/>
        <scheme val="minor"/>
      </rPr>
      <t>Dabartinė tvarka, kuria, kai tinkama, atsižvelgiama į KRR nustatytas pereinamojo laikotarpio taisykles</t>
    </r>
  </si>
  <si>
    <r>
      <rPr>
        <sz val="11"/>
        <color rgb="FF000000"/>
        <rFont val="Aptos Narrow"/>
        <family val="2"/>
        <scheme val="minor"/>
      </rPr>
      <t xml:space="preserve">     </t>
    </r>
    <r>
      <rPr>
        <sz val="11"/>
        <color rgb="FF000000"/>
        <rFont val="Aptos Narrow"/>
        <family val="2"/>
        <scheme val="minor"/>
      </rPr>
      <t>KRR nustatytos taisyklės, taikytinos pasibaigus pereinamajam laikotarpiui</t>
    </r>
  </si>
  <si>
    <r>
      <rPr>
        <sz val="11"/>
        <color rgb="FF000000"/>
        <rFont val="Aptos Narrow"/>
        <family val="2"/>
        <scheme val="minor"/>
      </rPr>
      <t xml:space="preserve">     </t>
    </r>
    <r>
      <rPr>
        <sz val="11"/>
        <color rgb="FF000000"/>
        <rFont val="Aptos Narrow"/>
        <family val="2"/>
        <scheme val="minor"/>
      </rPr>
      <t>Įtrauktina į kapitalą individualiu arba (iš dalies) konsoliduotu, arba individualiu ir (iš dalies) konsoliduotu lygmeniu</t>
    </r>
  </si>
  <si>
    <r>
      <rPr>
        <sz val="11"/>
        <color rgb="FF000000"/>
        <rFont val="Aptos Narrow"/>
        <family val="2"/>
        <scheme val="minor"/>
      </rPr>
      <t xml:space="preserve">     </t>
    </r>
    <r>
      <rPr>
        <sz val="11"/>
        <color rgb="FF000000"/>
        <rFont val="Aptos Narrow"/>
        <family val="2"/>
        <scheme val="minor"/>
      </rPr>
      <t>Priemonės rūšis (turi būti nurodytos pagal kiekvieną jurisdikciją taikomos rūšys)</t>
    </r>
  </si>
  <si>
    <r>
      <rPr>
        <sz val="11"/>
        <color rgb="FF000000"/>
        <rFont val="Aptos Narrow"/>
        <family val="2"/>
        <scheme val="minor"/>
      </rPr>
      <t>Reguliuojamajame kapitale arba tinkamuose įsipareigojimuose pripažinta suma (valiuta nurodoma mln. pagal paskutinę ataskaitinę datą)</t>
    </r>
  </si>
  <si>
    <r>
      <rPr>
        <sz val="11"/>
        <color rgb="FF000000"/>
        <rFont val="Aptos Narrow"/>
        <family val="2"/>
        <scheme val="minor"/>
      </rPr>
      <t>Nominalioji priemonės suma</t>
    </r>
    <r>
      <rPr>
        <sz val="11"/>
        <color rgb="FF000000"/>
        <rFont val="Aptos Narrow"/>
        <family val="2"/>
        <scheme val="minor"/>
      </rPr>
      <t xml:space="preserve"> </t>
    </r>
  </si>
  <si>
    <r>
      <rPr>
        <sz val="11"/>
        <color rgb="FF000000"/>
        <rFont val="Aptos Narrow"/>
        <family val="2"/>
        <scheme val="minor"/>
      </rPr>
      <t>EU 9a</t>
    </r>
  </si>
  <si>
    <r>
      <rPr>
        <sz val="11"/>
        <color rgb="FF000000"/>
        <rFont val="Aptos Narrow"/>
        <family val="2"/>
        <scheme val="minor"/>
      </rPr>
      <t>Emisijos kaina</t>
    </r>
  </si>
  <si>
    <r>
      <rPr>
        <sz val="11"/>
        <color rgb="FF000000"/>
        <rFont val="Aptos Narrow"/>
        <family val="2"/>
        <scheme val="minor"/>
      </rPr>
      <t>EU 9b</t>
    </r>
  </si>
  <si>
    <r>
      <rPr>
        <sz val="11"/>
        <color rgb="FF000000"/>
        <rFont val="Aptos Narrow"/>
        <family val="2"/>
        <scheme val="minor"/>
      </rPr>
      <t>Išpirkimo kaina</t>
    </r>
  </si>
  <si>
    <r>
      <rPr>
        <sz val="11"/>
        <color rgb="FF000000"/>
        <rFont val="Aptos Narrow"/>
        <family val="2"/>
        <scheme val="minor"/>
      </rPr>
      <t>Apskaitos klasifikacija</t>
    </r>
  </si>
  <si>
    <r>
      <rPr>
        <sz val="11"/>
        <color rgb="FF000000"/>
        <rFont val="Aptos Narrow"/>
        <family val="2"/>
        <scheme val="minor"/>
      </rPr>
      <t>Pradinė emisijos data</t>
    </r>
  </si>
  <si>
    <r>
      <rPr>
        <sz val="11"/>
        <color rgb="FF000000"/>
        <rFont val="Aptos Narrow"/>
        <family val="2"/>
        <scheme val="minor"/>
      </rPr>
      <t>Nuolatinė ar fiksuoto termino</t>
    </r>
  </si>
  <si>
    <r>
      <rPr>
        <sz val="11"/>
        <color rgb="FF000000"/>
        <rFont val="Aptos Narrow"/>
        <family val="2"/>
        <scheme val="minor"/>
      </rPr>
      <t xml:space="preserve">     </t>
    </r>
    <r>
      <rPr>
        <sz val="11"/>
        <color rgb="FF000000"/>
        <rFont val="Aptos Narrow"/>
        <family val="2"/>
        <scheme val="minor"/>
      </rPr>
      <t>Pradinis terminas</t>
    </r>
    <r>
      <rPr>
        <sz val="11"/>
        <color rgb="FF000000"/>
        <rFont val="Aptos Narrow"/>
        <family val="2"/>
        <scheme val="minor"/>
      </rPr>
      <t xml:space="preserve"> </t>
    </r>
  </si>
  <si>
    <r>
      <rPr>
        <sz val="11"/>
        <color rgb="FF000000"/>
        <rFont val="Aptos Narrow"/>
        <family val="2"/>
        <scheme val="minor"/>
      </rPr>
      <t>Emitento galimybė įvykdyti pasirinkimo pirkti sandorį iš anksto gavus priežiūros institucijos sutikimą</t>
    </r>
  </si>
  <si>
    <r>
      <rPr>
        <sz val="11"/>
        <color rgb="FF000000"/>
        <rFont val="Aptos Narrow"/>
        <family val="2"/>
        <scheme val="minor"/>
      </rPr>
      <t xml:space="preserve">     </t>
    </r>
    <r>
      <rPr>
        <sz val="11"/>
        <color rgb="FF000000"/>
        <rFont val="Aptos Narrow"/>
        <family val="2"/>
        <scheme val="minor"/>
      </rPr>
      <t>Neprivalomo pasirinkimo pirkti sandorio data, sąlyginių pasirinkimo pirkti sandorių datos ir išpirkimo suma</t>
    </r>
    <r>
      <rPr>
        <sz val="11"/>
        <color rgb="FF000000"/>
        <rFont val="Aptos Narrow"/>
        <family val="2"/>
        <scheme val="minor"/>
      </rPr>
      <t xml:space="preserve"> </t>
    </r>
  </si>
  <si>
    <r>
      <rPr>
        <sz val="11"/>
        <color rgb="FF000000"/>
        <rFont val="Aptos Narrow"/>
        <family val="2"/>
        <scheme val="minor"/>
      </rPr>
      <t xml:space="preserve">     </t>
    </r>
    <r>
      <rPr>
        <sz val="11"/>
        <color rgb="FF000000"/>
        <rFont val="Aptos Narrow"/>
        <family val="2"/>
        <scheme val="minor"/>
      </rPr>
      <t>Paskesnės pasirinkimo pirkti sandorių datos, jeigu taikoma</t>
    </r>
  </si>
  <si>
    <r>
      <rPr>
        <i/>
        <sz val="11"/>
        <color rgb="FF000000"/>
        <rFont val="Aptos Narrow"/>
        <family val="2"/>
        <scheme val="minor"/>
      </rPr>
      <t>Atkarpos / dividendai</t>
    </r>
  </si>
  <si>
    <r>
      <rPr>
        <sz val="11"/>
        <color rgb="FF000000"/>
        <rFont val="Aptos Narrow"/>
        <family val="2"/>
        <scheme val="minor"/>
      </rPr>
      <t>Nustatyto arba kintamojo dydžio dividendai ir (arba) atkarpa</t>
    </r>
    <r>
      <rPr>
        <sz val="11"/>
        <color rgb="FF000000"/>
        <rFont val="Aptos Narrow"/>
        <family val="2"/>
        <scheme val="minor"/>
      </rPr>
      <t xml:space="preserve"> </t>
    </r>
  </si>
  <si>
    <r>
      <rPr>
        <sz val="11"/>
        <color rgb="FF000000"/>
        <rFont val="Aptos Narrow"/>
        <family val="2"/>
        <scheme val="minor"/>
      </rPr>
      <t>Atkarpos dydis ir bet koks susijęs indeksas</t>
    </r>
    <r>
      <rPr>
        <sz val="11"/>
        <color rgb="FF000000"/>
        <rFont val="Aptos Narrow"/>
        <family val="2"/>
        <scheme val="minor"/>
      </rPr>
      <t xml:space="preserve"> </t>
    </r>
  </si>
  <si>
    <r>
      <rPr>
        <sz val="11"/>
        <color rgb="FF000000"/>
        <rFont val="Aptos Narrow"/>
        <family val="2"/>
        <scheme val="minor"/>
      </rPr>
      <t>Dividendų nemokėjimo nuostatos galiojimas</t>
    </r>
    <r>
      <rPr>
        <sz val="11"/>
        <color rgb="FF000000"/>
        <rFont val="Aptos Narrow"/>
        <family val="2"/>
        <scheme val="minor"/>
      </rPr>
      <t xml:space="preserve"> </t>
    </r>
  </si>
  <si>
    <r>
      <rPr>
        <sz val="11"/>
        <color rgb="FF000000"/>
        <rFont val="Aptos Narrow"/>
        <family val="2"/>
        <scheme val="minor"/>
      </rPr>
      <t>EU 20a</t>
    </r>
  </si>
  <si>
    <r>
      <rPr>
        <sz val="11"/>
        <color rgb="FF000000"/>
        <rFont val="Aptos Narrow"/>
        <family val="2"/>
        <scheme val="minor"/>
      </rPr>
      <t xml:space="preserve">     </t>
    </r>
    <r>
      <rPr>
        <sz val="11"/>
        <color rgb="FF000000"/>
        <rFont val="Aptos Narrow"/>
        <family val="2"/>
        <scheme val="minor"/>
      </rPr>
      <t>Taikoma visiškai savo nuožiūra, iš dalies savo nuožiūra arba privaloma (laiko atžvilgiu)</t>
    </r>
  </si>
  <si>
    <r>
      <rPr>
        <sz val="11"/>
        <color rgb="FF000000"/>
        <rFont val="Aptos Narrow"/>
        <family val="2"/>
        <scheme val="minor"/>
      </rPr>
      <t>EU 20b</t>
    </r>
  </si>
  <si>
    <r>
      <rPr>
        <sz val="11"/>
        <color rgb="FF000000"/>
        <rFont val="Aptos Narrow"/>
        <family val="2"/>
        <scheme val="minor"/>
      </rPr>
      <t xml:space="preserve">     </t>
    </r>
    <r>
      <rPr>
        <sz val="11"/>
        <color rgb="FF000000"/>
        <rFont val="Aptos Narrow"/>
        <family val="2"/>
        <scheme val="minor"/>
      </rPr>
      <t>Taikoma visiškai savo nuožiūra, iš dalies savo nuožiūra arba privaloma (sumos atžvilgiu)</t>
    </r>
  </si>
  <si>
    <r>
      <rPr>
        <sz val="11"/>
        <color rgb="FF000000"/>
        <rFont val="Aptos Narrow"/>
        <family val="2"/>
        <scheme val="minor"/>
      </rPr>
      <t xml:space="preserve">     </t>
    </r>
    <r>
      <rPr>
        <sz val="11"/>
        <color rgb="FF000000"/>
        <rFont val="Aptos Narrow"/>
        <family val="2"/>
        <scheme val="minor"/>
      </rPr>
      <t>Vertės padidėjimo arba kitos paskatos išpirkti buvimas</t>
    </r>
  </si>
  <si>
    <r>
      <rPr>
        <sz val="11"/>
        <color rgb="FF000000"/>
        <rFont val="Aptos Narrow"/>
        <family val="2"/>
        <scheme val="minor"/>
      </rPr>
      <t xml:space="preserve">     </t>
    </r>
    <r>
      <rPr>
        <sz val="11"/>
        <color rgb="FF000000"/>
        <rFont val="Aptos Narrow"/>
        <family val="2"/>
        <scheme val="minor"/>
      </rPr>
      <t>Nekaupiamieji arba kaupiamieji</t>
    </r>
  </si>
  <si>
    <r>
      <rPr>
        <sz val="11"/>
        <color rgb="FF000000"/>
        <rFont val="Aptos Narrow"/>
        <family val="2"/>
        <scheme val="minor"/>
      </rPr>
      <t>Konvertuojamoji arba nekonvertuojamoji</t>
    </r>
  </si>
  <si>
    <r>
      <rPr>
        <sz val="11"/>
        <color rgb="FF000000"/>
        <rFont val="Aptos Narrow"/>
        <family val="2"/>
        <scheme val="minor"/>
      </rPr>
      <t xml:space="preserve">     </t>
    </r>
    <r>
      <rPr>
        <sz val="11"/>
        <color rgb="FF000000"/>
        <rFont val="Aptos Narrow"/>
        <family val="2"/>
        <scheme val="minor"/>
      </rPr>
      <t>Jeigu priemonė konvertuojamoji, įvykis (-iai), kuriam (-iems) įvykus priemonė turi būti konvertuota</t>
    </r>
  </si>
  <si>
    <r>
      <rPr>
        <sz val="11"/>
        <color rgb="FF000000"/>
        <rFont val="Aptos Narrow"/>
        <family val="2"/>
        <scheme val="minor"/>
      </rPr>
      <t xml:space="preserve">     </t>
    </r>
    <r>
      <rPr>
        <sz val="11"/>
        <color rgb="FF000000"/>
        <rFont val="Aptos Narrow"/>
        <family val="2"/>
        <scheme val="minor"/>
      </rPr>
      <t>Jeigu priemonė konvertuojamoji, ar ji konvertuojama visiškai, ar iš dalies</t>
    </r>
  </si>
  <si>
    <r>
      <rPr>
        <sz val="11"/>
        <color rgb="FF000000"/>
        <rFont val="Aptos Narrow"/>
        <family val="2"/>
        <scheme val="minor"/>
      </rPr>
      <t xml:space="preserve">     </t>
    </r>
    <r>
      <rPr>
        <sz val="11"/>
        <color rgb="FF000000"/>
        <rFont val="Aptos Narrow"/>
        <family val="2"/>
        <scheme val="minor"/>
      </rPr>
      <t>Jeigu priemonė konvertuojamoji, konvertavimo koeficientas</t>
    </r>
  </si>
  <si>
    <r>
      <rPr>
        <sz val="11"/>
        <color rgb="FF000000"/>
        <rFont val="Aptos Narrow"/>
        <family val="2"/>
        <scheme val="minor"/>
      </rPr>
      <t xml:space="preserve">     </t>
    </r>
    <r>
      <rPr>
        <sz val="11"/>
        <color rgb="FF000000"/>
        <rFont val="Aptos Narrow"/>
        <family val="2"/>
        <scheme val="minor"/>
      </rPr>
      <t>Jeigu priemonė konvertuojamoji, ar konvertuoti privaloma, ar neprivaloma</t>
    </r>
  </si>
  <si>
    <r>
      <rPr>
        <sz val="11"/>
        <color rgb="FF000000"/>
        <rFont val="Aptos Narrow"/>
        <family val="2"/>
        <scheme val="minor"/>
      </rPr>
      <t xml:space="preserve">     </t>
    </r>
    <r>
      <rPr>
        <sz val="11"/>
        <color rgb="FF000000"/>
        <rFont val="Aptos Narrow"/>
        <family val="2"/>
        <scheme val="minor"/>
      </rPr>
      <t>Jeigu priemonė konvertuojamoji, nurodyti priemonės, į kurią ji konvertuojama, rūšį</t>
    </r>
  </si>
  <si>
    <r>
      <rPr>
        <sz val="11"/>
        <color rgb="FF000000"/>
        <rFont val="Aptos Narrow"/>
        <family val="2"/>
        <scheme val="minor"/>
      </rPr>
      <t xml:space="preserve">     </t>
    </r>
    <r>
      <rPr>
        <sz val="11"/>
        <color rgb="FF000000"/>
        <rFont val="Aptos Narrow"/>
        <family val="2"/>
        <scheme val="minor"/>
      </rPr>
      <t>Jeigu priemonė konvertuojamoji, nurodyti priemonės, į kurią ji konvertuojama, emitentą</t>
    </r>
  </si>
  <si>
    <r>
      <rPr>
        <sz val="11"/>
        <color rgb="FF000000"/>
        <rFont val="Aptos Narrow"/>
        <family val="2"/>
        <scheme val="minor"/>
      </rPr>
      <t>Su nurašymu susijusios savybės</t>
    </r>
  </si>
  <si>
    <r>
      <rPr>
        <sz val="11"/>
        <color rgb="FF000000"/>
        <rFont val="Aptos Narrow"/>
        <family val="2"/>
        <scheme val="minor"/>
      </rPr>
      <t xml:space="preserve">     </t>
    </r>
    <r>
      <rPr>
        <sz val="11"/>
        <color rgb="FF000000"/>
        <rFont val="Aptos Narrow"/>
        <family val="2"/>
        <scheme val="minor"/>
      </rPr>
      <t>Jeigu priemonė gali būti nurašyta, įvykis (-iai), kuriam (-iems) įvykus priemonė turi būti nurašyta</t>
    </r>
  </si>
  <si>
    <r>
      <rPr>
        <sz val="11"/>
        <color rgb="FF000000"/>
        <rFont val="Aptos Narrow"/>
        <family val="2"/>
        <scheme val="minor"/>
      </rPr>
      <t xml:space="preserve">     </t>
    </r>
    <r>
      <rPr>
        <sz val="11"/>
        <color rgb="FF000000"/>
        <rFont val="Aptos Narrow"/>
        <family val="2"/>
        <scheme val="minor"/>
      </rPr>
      <t>Jeigu priemonė gali būti nurašyta, ar ji nurašoma visa, ar iš dalies</t>
    </r>
  </si>
  <si>
    <r>
      <rPr>
        <sz val="11"/>
        <color rgb="FF000000"/>
        <rFont val="Aptos Narrow"/>
        <family val="2"/>
        <scheme val="minor"/>
      </rPr>
      <t xml:space="preserve">     </t>
    </r>
    <r>
      <rPr>
        <sz val="11"/>
        <color rgb="FF000000"/>
        <rFont val="Aptos Narrow"/>
        <family val="2"/>
        <scheme val="minor"/>
      </rPr>
      <t>Jeigu priemonė gali būti nurašyta, ar nurašymas nuolatinis, ar laikinas</t>
    </r>
  </si>
  <si>
    <r>
      <rPr>
        <sz val="11"/>
        <color rgb="FF000000"/>
        <rFont val="Aptos Narrow"/>
        <family val="2"/>
        <scheme val="minor"/>
      </rPr>
      <t xml:space="preserve">        </t>
    </r>
    <r>
      <rPr>
        <sz val="11"/>
        <color rgb="FF000000"/>
        <rFont val="Aptos Narrow"/>
        <family val="2"/>
        <scheme val="minor"/>
      </rPr>
      <t>Jeigu nurašymas laikinas, įrašymo mechanizmo apibūdinimas</t>
    </r>
  </si>
  <si>
    <r>
      <rPr>
        <sz val="11"/>
        <rFont val="Aptos Narrow"/>
        <family val="2"/>
        <scheme val="minor"/>
      </rPr>
      <t>34a</t>
    </r>
    <r>
      <rPr>
        <sz val="11"/>
        <rFont val="Aptos Narrow"/>
        <family val="2"/>
        <scheme val="minor"/>
      </rPr>
      <t> </t>
    </r>
  </si>
  <si>
    <r>
      <rPr>
        <sz val="11"/>
        <rFont val="Aptos Narrow"/>
        <family val="2"/>
        <scheme val="minor"/>
      </rPr>
      <t>Subordinavimo rūšis (tik tinkamų įsipareigojimų atveju)</t>
    </r>
  </si>
  <si>
    <r>
      <rPr>
        <sz val="11"/>
        <rFont val="Aptos Narrow"/>
        <family val="2"/>
        <scheme val="minor"/>
      </rPr>
      <t>EU 34b</t>
    </r>
  </si>
  <si>
    <r>
      <rPr>
        <sz val="11"/>
        <rFont val="Aptos Narrow"/>
        <family val="2"/>
        <scheme val="minor"/>
      </rPr>
      <t>Priemonės eiliškumas pagal įprastinę bankroto procedūrą</t>
    </r>
  </si>
  <si>
    <r>
      <rPr>
        <sz val="11"/>
        <color rgb="FF000000"/>
        <rFont val="Aptos Narrow"/>
        <family val="2"/>
        <scheme val="minor"/>
      </rPr>
      <t>Pozicija subordinacijos hierarchijoje likvidavimo atveju (nurodyti priemonės, kuri pirmaeiliškumo požiūriu yra tiesiogiai viršesnė nei priemonė, rūšį)</t>
    </r>
  </si>
  <si>
    <r>
      <rPr>
        <sz val="11"/>
        <color rgb="FF000000"/>
        <rFont val="Aptos Narrow"/>
        <family val="2"/>
        <scheme val="minor"/>
      </rPr>
      <t>Reikalavimų neatitinkančios pakitusios savybės</t>
    </r>
  </si>
  <si>
    <r>
      <rPr>
        <sz val="11"/>
        <color rgb="FF000000"/>
        <rFont val="Aptos Narrow"/>
        <family val="2"/>
        <scheme val="minor"/>
      </rPr>
      <t>Jeigu taip, nurodyti reikalavimų neatitinkančias savybes</t>
    </r>
  </si>
  <si>
    <r>
      <rPr>
        <sz val="11"/>
        <rFont val="Aptos Narrow"/>
        <family val="2"/>
        <scheme val="minor"/>
      </rPr>
      <t>37a</t>
    </r>
  </si>
  <si>
    <r>
      <rPr>
        <sz val="11"/>
        <rFont val="Aptos Narrow"/>
        <family val="2"/>
        <scheme val="minor"/>
      </rPr>
      <t>Nuoroda į išsamias priemonės sąlygas (nuoroda)</t>
    </r>
  </si>
  <si>
    <r>
      <rPr>
        <sz val="11"/>
        <color rgb="FF000000"/>
        <rFont val="Aptos Narrow"/>
        <family val="2"/>
        <scheme val="minor"/>
      </rPr>
      <t>1) Įrašyti „Netaikoma“, jeigu klausimas netaikomas.</t>
    </r>
  </si>
  <si>
    <t xml:space="preserve">Kapitalo priemonės ir susiję akcijų priedai </t>
  </si>
  <si>
    <t xml:space="preserve">     iš jų: 1 rūšies priemonė</t>
  </si>
  <si>
    <t xml:space="preserve">     iš jų: 2 rūšies priemonė</t>
  </si>
  <si>
    <t xml:space="preserve">     iš jų: 3 rūšies priemonė</t>
  </si>
  <si>
    <t xml:space="preserve">Nepaskirstytasis pelnas </t>
  </si>
  <si>
    <t>Sukauptos kitos bendrosios pajamos (ir kiti rezervai)</t>
  </si>
  <si>
    <t>Atidėjiniai bendrai bankinei rizikai</t>
  </si>
  <si>
    <t xml:space="preserve">Reikalavimus atitinkančių straipsnių, nurodytų KRR 484 straipsnio 3 dalyje, ir susijusių akcijų priedų, kurie turi būti laipsniškai pašalinti iš CET1, suma </t>
  </si>
  <si>
    <t>Mažumos dalys (suma, kurią leidžiama įtraukti į konsoliduotą CET1)</t>
  </si>
  <si>
    <t xml:space="preserve">Nepriklausomai patikrintas tarpinis pelnas atėmus visus numatomus mokesčius arba dividendus </t>
  </si>
  <si>
    <t>Bendras 1 lygio nuosavas kapitalas (CET1) prieš teisės aktuose nustatytus koregavimus</t>
  </si>
  <si>
    <t>Papildomi vertės koregavimai (neigiama suma)</t>
  </si>
  <si>
    <t>Nematerialusis turtas (atėmus susijusius mokesčių įsipareigojimus) (neigiama suma)</t>
  </si>
  <si>
    <t>Netaikoma</t>
  </si>
  <si>
    <t>Atidėtųjų mokesčių turtas, priklausantis nuo būsimo pelningumo, išskyrus turtą, susidarantį dėl laikinųjų skirtumų (atėmus susijusius mokesčių įsipareigojimus, jeigu įvykdomos KRR 38 straipsnio 3 dalyje nustatytos sąlygos) (neigiama suma)</t>
  </si>
  <si>
    <t>Tikrosios vertės rezervai, susiję su pelnu arba nuostoliais iš finansinių priemonių, kurios nėra vertinamos tikrąja verte, pinigų srautų apsidraudimo</t>
  </si>
  <si>
    <t xml:space="preserve">Neigiamos sumos, susidarančios apskaičiuojant tikėtinų nuostolių sumas </t>
  </si>
  <si>
    <t>Nuosavo kapitalo padidėjimas, susidarantis dėl vertybiniais popieriais pakeisto turto (neigiama suma)</t>
  </si>
  <si>
    <t>Pelnas arba nuostoliai iš įsipareigojimų, vertinamų tikrąja verte, kurie susidaro dėl pačios įstaigos kreditingumo pokyčių</t>
  </si>
  <si>
    <t>Nustatytų išmokų pensijų fondo turtas (neigiama suma)</t>
  </si>
  <si>
    <t>Įstaigos tiesiogiai, netiesiogiai ir dirbtinai turimos nuosavos CET1 priemonės (neigiama suma)</t>
  </si>
  <si>
    <t>Tiesiogiai, netiesiogiai ir dirbtinai turimos finansų sektoriaus subjektų, su kuriais įstaiga turi abipusės kryžminės kapitalo dalių nuosavybės, sukurtos siekiant dirbtinai padidinti įstaigos nuosavas lėšas, CET1 priemonės (neigiama suma)</t>
  </si>
  <si>
    <t>Tiesiogiai, netiesiogiai ir dirbtinai įstaigos turimos finansų sektoriaus subjektų, kuriuose įstaiga neturi reikšmingų investicijų, CET1 priemonės (10 % ribą viršijanti suma atėmus reikalavimus atitinkančias trumpąsias pozicijas) (neigiama suma)</t>
  </si>
  <si>
    <t>Tiesiogiai, netiesiogiai ir dirbtinai įstaigos turimos finansų sektoriaus subjektų, kuriuose įstaiga turi reikšmingų investicijų, CET1 priemonės (10 % ribą viršijanti suma atėmus reikalavimus atitinkančias trumpąsias pozicijas) (neigiama suma)</t>
  </si>
  <si>
    <r>
      <rPr>
        <sz val="10"/>
        <color theme="1"/>
        <rFont val="Aptos Narrow"/>
        <family val="2"/>
        <scheme val="minor"/>
      </rPr>
      <t>Netaikoma</t>
    </r>
  </si>
  <si>
    <t>Toliau nurodytų straipsnių, kurie atitinka 1250 % rizikos koeficiento taikymo reikalavimus, pozicijos suma, kai įstaiga nusprendžia taikyti atskaitymo alternatyvą</t>
  </si>
  <si>
    <t xml:space="preserve">     iš jos: ne finansų sektoriaus įmonėse turimos kvalifikuotosios akcijų paketo dalys (neigiama suma)</t>
  </si>
  <si>
    <t xml:space="preserve">     iš jos: pakeitimo vertybiniais popieriais pozicijos (neigiama suma)</t>
  </si>
  <si>
    <t xml:space="preserve">     iš jos: nebaigti sandoriai (neigiama suma)</t>
  </si>
  <si>
    <r>
      <rPr>
        <sz val="10"/>
        <color theme="1"/>
        <rFont val="Aptos Narrow"/>
        <family val="2"/>
        <scheme val="minor"/>
      </rPr>
      <t>Atidėtųjų mokesčių turtas, susidarantis dėl laikinųjų skirtumų (10 % ribą viršijanti suma atėmus susijusius mokesčių įsipareigojimus, jeigu įvykdomos KRR 38 straipsnio 3 dalyje nustatytos sąlygos) (neigiama suma)</t>
    </r>
  </si>
  <si>
    <t>17,65 % ribą viršijanti suma (neigiama suma)</t>
  </si>
  <si>
    <t xml:space="preserve">     iš jos: tiesiogiai, netiesiogiai ir dirbtinai įstaigos turimos finansų sektoriaus subjektų, kuriuose įstaiga turi reikšmingų investicijų, CET1 priemonės</t>
  </si>
  <si>
    <t xml:space="preserve">     iš jos: atidėtųjų mokesčių turtas, susidarantis dėl laikinųjų skirtumų</t>
  </si>
  <si>
    <t>Einamųjų finansinių metų nuostoliai (neigiama suma)</t>
  </si>
  <si>
    <t>Su CET1 straipsniais susiję numatomi mokesčiai, išskyrus tuos atvejus, kai įstaiga tinkamai pakoreguoja CET1 straipsnių sumą tiek, kiek tokie mokesčiai mažina šių straipsnių sumą, kuri gali būti panaudota rizikai ar nuostoliams padengti (neigiama suma)</t>
  </si>
  <si>
    <r>
      <rPr>
        <sz val="10"/>
        <color theme="1"/>
        <rFont val="Aptos Narrow"/>
        <family val="2"/>
        <scheme val="minor"/>
      </rPr>
      <t>Reikalavimus atitinkantys įstaigos AT1 straipsnius viršijančių sumų atskaitymai iš AT1 (neigiama suma)</t>
    </r>
  </si>
  <si>
    <r>
      <rPr>
        <sz val="10"/>
        <color theme="1"/>
        <rFont val="Aptos Narrow"/>
        <family val="2"/>
        <scheme val="minor"/>
      </rPr>
      <t>Kiti teisės aktuose nustatyti koregavimai</t>
    </r>
  </si>
  <si>
    <t>Bendra teisės aktuose nustatytų bendro 1 lygio nuosavo kapitalo (CET1) koregavimų suma</t>
  </si>
  <si>
    <t xml:space="preserve">Bendras 1 lygio nuosavas kapitalas (CET1) </t>
  </si>
  <si>
    <t>Kapitalo priemonės ir susiję akcijų priedai</t>
  </si>
  <si>
    <t xml:space="preserve">     iš jų: pagal taikytinus apskaitos standartus priskiriami prie nuosavo kapitalo</t>
  </si>
  <si>
    <t xml:space="preserve">     iš jų: pagal taikytinus apskaitos standartus priskiriami prie įsipareigojimų</t>
  </si>
  <si>
    <t>Reikalavimus atitinkančių straipsnių, nurodytų KRR 484 straipsnio 4 dalyje, ir susijusių akcijų priedų, kurie turi būti laipsniškai pašalinti iš AT1, suma</t>
  </si>
  <si>
    <t>KRR 494a straipsnio 1 dalyje nurodytų reikalavimus atitinkančių straipsnių, kurie turi būti laipsniškai pašalinti iš AT1, suma</t>
  </si>
  <si>
    <t>KRR 494b straipsnio 1 dalyje nurodytų reikalavimus atitinkančių straipsnių, kurie turi būti laipsniškai pašalinti iš AT1, suma</t>
  </si>
  <si>
    <t xml:space="preserve">Kvalifikuotasis 1 lygio kapitalas, įtraukiamas į konsoliduotą AT1 kapitalą (įskaitant mažumos dalis, neįtrauktas į 5 eilutę), kurį yra išleidusios patronuojamosios įmonės ir turi trečiosios šalys </t>
  </si>
  <si>
    <t xml:space="preserve">    iš jo: patronuojamųjų įmonių išleistos priemonės, kurios turi būti laipsniškai panaikintos </t>
  </si>
  <si>
    <t xml:space="preserve">   Papildomas 1 lygio (AT1) kapitalas prieš teisės aktuose nustatytus koregavimus</t>
  </si>
  <si>
    <t>Įstaigos tiesiogiai, netiesiogiai ir dirbtinai turimos nuosavos AT1 priemonės (neigiama suma)</t>
  </si>
  <si>
    <t>Tiesiogiai, netiesiogiai ir dirbtinai turimos finansų sektoriaus subjektų, su kuriais įstaiga turi abipusės kryžminės kapitalo dalių nuosavybės, sukurtos siekiant dirbtinai padidinti įstaigos nuosavas lėšas, AT1 priemonės (neigiama suma)</t>
  </si>
  <si>
    <t>Tiesiogiai, netiesiogiai ir dirbtinai turimos finansų sektoriaus subjektų, kuriuose įstaiga neturi reikšmingų investicijų, AT1 priemonės (10 % ribą viršijanti suma atėmus reikalavimus atitinkančias trumpąsias pozicijas) (neigiama suma)</t>
  </si>
  <si>
    <t>Įstaigos tiesiogiai, netiesiogiai ir dirbtinai turimos finansų sektoriaus subjektų, kuriuose įstaiga turi reikšmingų investicijų, AT1 priemonės (atėmus reikalavimus atitinkančias trumpąsias pozicijas) (neigiama suma)</t>
  </si>
  <si>
    <r>
      <rPr>
        <sz val="10"/>
        <color theme="1"/>
        <rFont val="Aptos Narrow"/>
        <family val="2"/>
        <scheme val="minor"/>
      </rPr>
      <t>Reikalavimus atitinkantys įstaigos T2 straipsnius viršijančių sumų atskaitymai iš T2 (neigiama suma)</t>
    </r>
  </si>
  <si>
    <t>Kiti teisės aktuose nustatyti AT1 kapitalo koregavimai</t>
  </si>
  <si>
    <t>Bendra teisės aktuose nustatytų papildomo 1 lygio (AT1) kapitalo koregavimų suma</t>
  </si>
  <si>
    <t xml:space="preserve">Papildomas 1 lygio (AT1) kapitalas </t>
  </si>
  <si>
    <t>1 lygio kapitalas (T1 = CET1 + AT1)</t>
  </si>
  <si>
    <r>
      <rPr>
        <sz val="10"/>
        <color theme="1"/>
        <rFont val="Aptos Narrow"/>
        <family val="2"/>
        <scheme val="minor"/>
      </rPr>
      <t>Kapitalo priemonės ir susiję akcijų priedai</t>
    </r>
  </si>
  <si>
    <t>KRR 484 straipsnio 5 dalyje nurodytų reikalavimus atitinkančių straipsnių ir susijusių akcijų priedų, kurie turi būti laipsniškai pašalinti iš T2, kaip apibūdinta KRR 486 straipsnio 4 dalyje, suma</t>
  </si>
  <si>
    <t>KRR 494a straipsnio 2 dalyje nurodytų reikalavimus atitinkančių straipsnių, kurie turi būti laipsniškai pašalinti iš T2, suma</t>
  </si>
  <si>
    <t>KRR 494b straipsnio 2 dalyje nurodytų reikalavimus atitinkančių straipsnių, kurie turi būti laipsniškai pašalinti iš T2, suma</t>
  </si>
  <si>
    <t xml:space="preserve">Kvalifikuotosios nuosavų lėšų priemonės, įtraukiamos į konsoliduotą T2 kapitalą (įskaitant mažumos dalis ir AT1 priemones, neįtrauktas į 5 ar 34 eilutę), kurias yra išleidusios patronuojamosios įmonės ir turi trečiosios šalys </t>
  </si>
  <si>
    <t xml:space="preserve">   iš jų: patronuojamųjų įmonių išleistos priemonės, kurios turi būti laipsniškai panaikintos</t>
  </si>
  <si>
    <t>Kredito rizikos koregavimai</t>
  </si>
  <si>
    <t>2 lygio (T2) kapitalas prieš teisės aktuose nustatytus koregavimus</t>
  </si>
  <si>
    <t>Įstaigos tiesiogiai, netiesiogiai ir dirbtinai turimos nuosavos T2 priemonės ir subordinuotosios paskolos (neigiama suma)</t>
  </si>
  <si>
    <t>Tiesiogiai, netiesiogiai ir dirbtinai turimos finansų sektoriaus subjektų, su kuriais įstaiga turi abipusės kryžminės kapitalo dalių nuosavybės, sukurtos siekiant dirbtinai padidinti įstaigos nuosavas lėšas, T2 priemonės ir subordinuotosios paskolos (neigiama suma)</t>
  </si>
  <si>
    <t xml:space="preserve">Tiesiogiai, netiesiogiai ir dirbtinai turimos finansų sektoriaus subjektų, kuriuose įstaiga neturi reikšmingų investicijų, T2 priemonės ir subordinuotosios paskolos (10 % ribą viršijanti suma atėmus reikalavimus atitinkančias trumpąsias pozicijas) (neigiama suma)  </t>
  </si>
  <si>
    <t>Tiesiogiai, netiesiogiai ir dirbtinai įstaigos turimos finansų sektoriaus subjektų, kuriuose įstaiga turi reikšmingų investicijų, T2 priemonės ir subordinuotosios paskolos (atėmus reikalavimus atitinkančias trumpąsias pozicijas) (neigiama suma)</t>
  </si>
  <si>
    <t>Įstaigos tinkamų įsipareigojimų straipsnius viršijančių sumų atskaitymai iš reikalavimus atitinkančių tinkamų įsipareigojimų (neigiama suma)</t>
  </si>
  <si>
    <t>Kiti teisės aktuose nustatyti T2 kapitalo koregavimai</t>
  </si>
  <si>
    <t>Bendra teisės aktuose nustatytų 2 lygio (T2) kapitalo koregavimų suma</t>
  </si>
  <si>
    <t xml:space="preserve">2 lygio (T2) kapitalas </t>
  </si>
  <si>
    <t>Visas kapitalas (TC = T1 + T2)</t>
  </si>
  <si>
    <t>Bendra rizikos pozicijos suma</t>
  </si>
  <si>
    <t>Bendras 1 lygio nuosavas kapitalas</t>
  </si>
  <si>
    <t>1 lygio kapitalas</t>
  </si>
  <si>
    <t>Visas kapitalas</t>
  </si>
  <si>
    <t>Bendri įstaigos CET1 kapitalo reikalavimai</t>
  </si>
  <si>
    <t xml:space="preserve">iš jų: kapitalo apsaugos rezervo reikalavimas </t>
  </si>
  <si>
    <t xml:space="preserve">iš jų: anticiklinio kapitalo rezervo reikalavimas </t>
  </si>
  <si>
    <t xml:space="preserve">iš jų: sisteminės rizikos rezervo reikalavimas </t>
  </si>
  <si>
    <t>iš jų: pasaulinės sisteminės svarbos įstaigos (G-SII) arba kitos sisteminės svarbos įstaigos (O-SII) rezervo reikalavimas</t>
  </si>
  <si>
    <t>iš jų: papildomų nuosavų lėšų reikalavimai rizikai, išskyrus pernelyg didelio sverto riziką, padengti</t>
  </si>
  <si>
    <t>Bendras 1 lygio nuosavas kapitalas (išreikšta rizikos pozicijos sumos procentine dalimi), turimas įvykdžius minimalaus kapitalo reikalavimus</t>
  </si>
  <si>
    <t xml:space="preserve">Įstaigos tiesiogiai ir netiesiogiai turimos finansų sektoriaus subjektų, kuriuose įstaiga turi reikšmingų investicijų, CET1 priemonės (17,65 % ribos nesiekianti suma atėmus reikalavimus atitinkančias trumpąsias pozicijas) </t>
  </si>
  <si>
    <r>
      <rPr>
        <sz val="10"/>
        <color theme="1"/>
        <rFont val="Aptos Narrow"/>
        <family val="2"/>
        <scheme val="minor"/>
      </rPr>
      <t>Atidėtųjų mokesčių turtas, susidarantis dėl laikinųjų skirtumų (17,65 % ribos nesiekianti suma atėmus susijusius mokesčių įsipareigojimus, jeigu įvykdomos KRR 38 straipsnio 3 dalyje nustatytos sąlygos)</t>
    </r>
  </si>
  <si>
    <t>Kredito rizikos koregavimai, įtraukiami į T2 kapitalą pozicijoms, kai taikomas standartizuotas metodas (prieš taikant viršutinę ribą)</t>
  </si>
  <si>
    <t>Kredito rizikos koregavimams įtraukti į T2 kapitalą pagal standartizuotą metodą taikoma viršutinė riba</t>
  </si>
  <si>
    <t>Kredito rizikos koregavimai, įtraukiami į T2 kapitalą pozicijoms, kai taikomas vidaus reitingais pagrįstas metodas (prieš taikant viršutinę ribą)</t>
  </si>
  <si>
    <t>Kredito rizikos koregavimams įtraukti į T2 kapitalą pagal vidaus reitingais pagrįstą metodą taikoma viršutinė riba</t>
  </si>
  <si>
    <t>Viršutinė riba, šiuo metu taikoma CET1 priemonėms, kurioms taikomos laipsniško panaikinimo nuostatos</t>
  </si>
  <si>
    <t>Į CET1 dėl taikomos viršutinės ribos neįtraukta suma (viršutinės ribos perviršis po išpirkimo ir suėjus terminui)</t>
  </si>
  <si>
    <t>Viršutinė riba, šiuo metu taikoma AT1 priemonėms, kurioms taikomos laipsniško panaikinimo nuostatos</t>
  </si>
  <si>
    <t>Į AT1 dėl taikomos viršutinės ribos neįtraukta suma (viršutinės ribos perviršis po išpirkimo ir suėjus terminui)</t>
  </si>
  <si>
    <t>Viršutinė riba, šiuo metu taikoma T2 priemonėms, kurioms taikomos laipsniško panaikinimo nuostatos</t>
  </si>
  <si>
    <t>Į T2 dėl taikomos viršutinės ribos neįtraukta suma (viršutinės ribos perviršis po išpirkimo ir suėjus terminui)</t>
  </si>
  <si>
    <t>EU 3a</t>
  </si>
  <si>
    <t>EU 5a</t>
  </si>
  <si>
    <t>EU 20a</t>
  </si>
  <si>
    <t>EU 20b</t>
  </si>
  <si>
    <t>EU 20c</t>
  </si>
  <si>
    <t>EU 20d</t>
  </si>
  <si>
    <t>EU 25a</t>
  </si>
  <si>
    <t>EU 25b</t>
  </si>
  <si>
    <t>27a</t>
  </si>
  <si>
    <t>EU 33a</t>
  </si>
  <si>
    <t>EU 33b</t>
  </si>
  <si>
    <t xml:space="preserve">42a </t>
  </si>
  <si>
    <t>EU 47a</t>
  </si>
  <si>
    <t>EU 47b</t>
  </si>
  <si>
    <t>54a</t>
  </si>
  <si>
    <r>
      <rPr>
        <sz val="10"/>
        <color theme="1"/>
        <rFont val="Aptos Narrow"/>
        <family val="2"/>
        <scheme val="minor"/>
      </rPr>
      <t>EU 56a</t>
    </r>
    <r>
      <rPr>
        <sz val="10"/>
        <color rgb="FF000000"/>
        <rFont val="Aptos Narrow"/>
        <family val="2"/>
        <scheme val="minor"/>
      </rPr>
      <t> </t>
    </r>
  </si>
  <si>
    <t>EU 56b</t>
  </si>
  <si>
    <t>EU 67a</t>
  </si>
  <si>
    <t>EU 67b</t>
  </si>
  <si>
    <r>
      <rPr>
        <sz val="10"/>
        <color theme="1"/>
        <rFont val="Aptos Narrow"/>
        <family val="2"/>
        <scheme val="minor"/>
      </rPr>
      <t>Tiesiogiai ir netiesiogiai turimos finansų sektoriaus subjektų, kuriuose įstaiga neturi reikšmingų investicijų, nuosavos lėšos ir tinkami įsipareigojimai (10 % ribos nesiekianti suma atėmus reikalavimus atitinkančias trumpąsias pozicijas)</t>
    </r>
    <r>
      <rPr>
        <sz val="10"/>
        <color rgb="FF000000"/>
        <rFont val="Aptos Narrow"/>
        <family val="2"/>
        <scheme val="minor"/>
      </rPr>
      <t xml:space="preserve">   </t>
    </r>
  </si>
  <si>
    <t>EU CC2 forma. Reguliuojamų nuosavų lėšų suderinimas su audituotose finansinėse ataskaitose teikiamu balansu</t>
  </si>
  <si>
    <t>2025 m. gruodžio 31 d.</t>
  </si>
  <si>
    <t>{EU CC1, r8, a)}</t>
  </si>
  <si>
    <t>iš jų: subordinuoti</t>
  </si>
  <si>
    <t>{EU CC1, r46, a)}</t>
  </si>
  <si>
    <t>Akcinis kapitalas</t>
  </si>
  <si>
    <t>Akcijų priedai</t>
  </si>
  <si>
    <t>Savos akcijos (-)</t>
  </si>
  <si>
    <t>Atsargos kapitalas</t>
  </si>
  <si>
    <t>Privalomas rezervas</t>
  </si>
  <si>
    <t>Rezervas savoms akcijoms įsigyti</t>
  </si>
  <si>
    <t>Finansinių priemonių perkainojimo rezervas</t>
  </si>
  <si>
    <t>Kita nuosavybė</t>
  </si>
  <si>
    <t>Nepaskirstytas pelnas</t>
  </si>
  <si>
    <t>Einamųjų metų pelnas</t>
  </si>
  <si>
    <t xml:space="preserve">Bendras 1 lygio nuosavas kapitalas (CET1).  Priemonės ir rezervai                                             </t>
  </si>
  <si>
    <t>Bendras 1 lygio nuosavas kapitalas (CET1). Teisės aktuose nustatyti koregavimai </t>
  </si>
  <si>
    <t>Papildomas 1 lygio (AT1) kapitalas. Priemonės</t>
  </si>
  <si>
    <t>Papildomas 1 lygio (AT1) kapitalas. Teisės aktuose nustatyti koregavimai</t>
  </si>
  <si>
    <t>2 lygio (T2) kapitalas. Priemonės</t>
  </si>
  <si>
    <t>2 lygio (T2) kapitalas. Teisės aktuose nustatyti koregavimai </t>
  </si>
  <si>
    <t>Kapitalo pakankamumo koeficientai ir reikalavimai, įskaitant rezervus </t>
  </si>
  <si>
    <t>Nacionaliniai minimalaus kapitalo reikalavimai (jei skiriasi nuo nustatytų susitarime „Bazelis III“)</t>
  </si>
  <si>
    <t>Atskaitymo ribų nesiekiančios sumos (prieš pritaikant rizikos koeficientą) </t>
  </si>
  <si>
    <t>Atidėjinių įtraukimui į 2 lygio kapitalą taikytinos viršutinės ribos </t>
  </si>
  <si>
    <t>Kapitalo priemonės, kurioms taikomos laipsniško panaikinimo nuostatos (taikoma tik nuo 2014 m. sausio 1 d. iki 2022 m. sausio 1 d.)</t>
  </si>
  <si>
    <t>{EU CC1, r1, a)}</t>
  </si>
  <si>
    <t>{EU CC1, r16, a)}</t>
  </si>
  <si>
    <t>{EU CC1, r3, a)}</t>
  </si>
  <si>
    <t>{EU CC1, rEU-3a, a)}</t>
  </si>
  <si>
    <t>{EU CC1, r2, a)}</t>
  </si>
  <si>
    <t>19a</t>
  </si>
  <si>
    <t>{EU CC2, r33, b)}</t>
  </si>
  <si>
    <t xml:space="preserve">{EU CC2, r25, b)} + {EU CC2, r26, b)} </t>
  </si>
  <si>
    <t>{EU CC2, r29, b)}</t>
  </si>
  <si>
    <t>{EU CC2, r28, b)} + {EU CC2, r30, b)}+{EU CC2, r31, b)}+{EU CC2, r32, b)}</t>
  </si>
  <si>
    <t>{EU CC2, r9, b)}</t>
  </si>
  <si>
    <t>Iš {EU CC2, r19a, b)}</t>
  </si>
  <si>
    <r>
      <rPr>
        <sz val="11"/>
        <color rgb="FF000000"/>
        <rFont val="Aptos Narrow"/>
        <family val="2"/>
        <scheme val="minor"/>
      </rPr>
      <t>Iš viso turto pagal paskelbtas finansines ataskaitas</t>
    </r>
  </si>
  <si>
    <r>
      <rPr>
        <sz val="11"/>
        <color rgb="FF000000"/>
        <rFont val="Aptos Narrow"/>
        <family val="2"/>
        <scheme val="minor"/>
      </rPr>
      <t>Koregavimas dėl apskaitos tikslais konsoliduotų subjektų, kuriems netaikomas prudencinis konsolidavimas</t>
    </r>
  </si>
  <si>
    <r>
      <rPr>
        <sz val="11"/>
        <color rgb="FF000000"/>
        <rFont val="Aptos Narrow"/>
        <family val="2"/>
        <scheme val="minor"/>
      </rPr>
      <t>(Koregavimas dėl pakeistų vertybiniais popieriais pozicijų, atitinkančių rizikos perleidimo pripažinimo veiklos reikalavimus)</t>
    </r>
  </si>
  <si>
    <r>
      <rPr>
        <sz val="11"/>
        <color theme="1"/>
        <rFont val="Aptos Narrow"/>
        <family val="2"/>
        <charset val="186"/>
        <scheme val="minor"/>
      </rPr>
      <t>(Koregavimas dėl centrinio banko pozicijoms taikomos laikinos išimties (jei taikytina))</t>
    </r>
  </si>
  <si>
    <r>
      <rPr>
        <sz val="11"/>
        <rFont val="Aptos Narrow"/>
        <family val="2"/>
        <scheme val="minor"/>
      </rPr>
      <t>(Koregavimas dėl patikėto turto, kuris yra pripažįstamas balanse pagal taikytiną apskaitos sistemą, bet neįtraukiamas į bendrą pozicijų matą pagal KRR 429a straipsnio 1 dalies i punktą)</t>
    </r>
  </si>
  <si>
    <r>
      <rPr>
        <sz val="11"/>
        <color rgb="FF000000"/>
        <rFont val="Aptos Narrow"/>
        <family val="2"/>
        <scheme val="minor"/>
      </rPr>
      <t>Koregavimas dėl finansinio turto įprastinio pirkimo ir pardavimo, kuriam taikoma apskaita prekybos datą</t>
    </r>
  </si>
  <si>
    <r>
      <rPr>
        <sz val="11"/>
        <color rgb="FF000000"/>
        <rFont val="Aptos Narrow"/>
        <family val="2"/>
        <scheme val="minor"/>
      </rPr>
      <t>Koregavimas dėl tinkamų susitarimų dėl bendro pinigų fondo sudarymo</t>
    </r>
  </si>
  <si>
    <r>
      <rPr>
        <sz val="11"/>
        <color rgb="FF000000"/>
        <rFont val="Aptos Narrow"/>
        <family val="2"/>
        <scheme val="minor"/>
      </rPr>
      <t>Koregavimas dėl išvestinių finansinių priemonių</t>
    </r>
  </si>
  <si>
    <r>
      <rPr>
        <sz val="11"/>
        <color rgb="FF000000"/>
        <rFont val="Aptos Narrow"/>
        <family val="2"/>
        <scheme val="minor"/>
      </rPr>
      <t>Koregavimas dėl vertybinių popierių įsigijimo finansavimo sandorių (VPĮFS)</t>
    </r>
  </si>
  <si>
    <r>
      <rPr>
        <sz val="11"/>
        <color rgb="FF000000"/>
        <rFont val="Aptos Narrow"/>
        <family val="2"/>
        <scheme val="minor"/>
      </rPr>
      <t>Koregavimas dėl nebalansinių straipsnių (t. y. nebalansinių pozicijų konvertavimas į kredito ekvivalento sumas)</t>
    </r>
  </si>
  <si>
    <r>
      <rPr>
        <sz val="11"/>
        <rFont val="Aptos Narrow"/>
        <family val="2"/>
        <scheme val="minor"/>
      </rPr>
      <t>(Koregavimas dėl prudencinio vertinimo koregavimų ir specifinių bei bendrųjų atidėjinių, kuriais sumažintas 1 lygio kapitalas)</t>
    </r>
  </si>
  <si>
    <r>
      <rPr>
        <sz val="11"/>
        <color rgb="FF000000"/>
        <rFont val="Aptos Narrow"/>
        <family val="2"/>
        <scheme val="minor"/>
      </rPr>
      <t>EU 11a</t>
    </r>
  </si>
  <si>
    <r>
      <rPr>
        <sz val="11"/>
        <rFont val="Aptos Narrow"/>
        <family val="2"/>
        <scheme val="minor"/>
      </rPr>
      <t>(Koregavimas dėl pozicijų, neįtrauktų į bendrą pozicijų matą pagal KRR 429a straipsnio 1 dalies c ir ca punktus)</t>
    </r>
  </si>
  <si>
    <r>
      <rPr>
        <sz val="11"/>
        <color rgb="FF000000"/>
        <rFont val="Aptos Narrow"/>
        <family val="2"/>
        <scheme val="minor"/>
      </rPr>
      <t>EU 11b</t>
    </r>
  </si>
  <si>
    <r>
      <rPr>
        <sz val="11"/>
        <rFont val="Aptos Narrow"/>
        <family val="2"/>
        <scheme val="minor"/>
      </rPr>
      <t>(Koregavimas dėl pozicijų, neįtrauktų į bendrą pozicijų matą pagal KRR 429a straipsnio 1 dalies j punktą)</t>
    </r>
  </si>
  <si>
    <r>
      <rPr>
        <sz val="11"/>
        <color rgb="FF000000"/>
        <rFont val="Aptos Narrow"/>
        <family val="2"/>
        <scheme val="minor"/>
      </rPr>
      <t>Kiti koregavimai</t>
    </r>
  </si>
  <si>
    <r>
      <rPr>
        <b/>
        <sz val="11"/>
        <color theme="1"/>
        <rFont val="Aptos Narrow"/>
        <family val="2"/>
        <scheme val="minor"/>
      </rPr>
      <t>B</t>
    </r>
    <r>
      <rPr>
        <b/>
        <sz val="11"/>
        <color rgb="FF000000"/>
        <rFont val="Aptos Narrow"/>
        <family val="2"/>
        <scheme val="minor"/>
      </rPr>
      <t>endras pozicijų matas</t>
    </r>
  </si>
  <si>
    <t>EU LR1 - LRSum forma. Apskaitinio turto ir sverto koeficiento pozicijų suderinimo santrauka</t>
  </si>
  <si>
    <t>KRR nustatytos sverto koeficiento pozicijos</t>
  </si>
  <si>
    <r>
      <rPr>
        <b/>
        <sz val="11"/>
        <rFont val="Aptos Narrow"/>
        <family val="2"/>
        <scheme val="minor"/>
      </rPr>
      <t>Balansinės pozicijos (išskyrus išvestines finansines priemones ir VPĮFS)</t>
    </r>
  </si>
  <si>
    <r>
      <rPr>
        <sz val="11"/>
        <rFont val="Aptos Narrow"/>
        <family val="2"/>
        <scheme val="minor"/>
      </rPr>
      <t>Balansiniai straipsniai (išskyrus išvestines finansines priemones ir VPĮFS, bet įskaitant užtikrinimo priemones)</t>
    </r>
  </si>
  <si>
    <r>
      <rPr>
        <sz val="11"/>
        <rFont val="Aptos Narrow"/>
        <family val="2"/>
        <scheme val="minor"/>
      </rPr>
      <t>Bendra pateiktų išvestinių finansinių priemonių užtikrinimo priemonių suma, jei ji atimama iš balansinio turto pagal taikytiną apskaitos sistemą</t>
    </r>
  </si>
  <si>
    <r>
      <rPr>
        <sz val="11"/>
        <rFont val="Aptos Narrow"/>
        <family val="2"/>
        <scheme val="minor"/>
      </rPr>
      <t>(Gautino turto už piniginę kintamąją garantinę įmoką, pateikiamą išvestinių finansinių priemonių sandoriuose, atskaitymai)</t>
    </r>
  </si>
  <si>
    <r>
      <rPr>
        <sz val="11"/>
        <rFont val="Aptos Narrow"/>
        <family val="2"/>
        <scheme val="minor"/>
      </rPr>
      <t>(Koregavimas dėl vertybinių popierių, gautų pagal vertybinių popierių įsigijimo finansavimo sandorius ir pripažįstamų turtu)</t>
    </r>
  </si>
  <si>
    <r>
      <rPr>
        <sz val="11"/>
        <rFont val="Aptos Narrow"/>
        <family val="2"/>
        <scheme val="minor"/>
      </rPr>
      <t>(Balansinių straipsnių bendrosios kredito rizikos koregavimai)</t>
    </r>
  </si>
  <si>
    <r>
      <rPr>
        <sz val="11"/>
        <rFont val="Aptos Narrow"/>
        <family val="2"/>
        <scheme val="minor"/>
      </rPr>
      <t>(Turto sumos, atskaitomos nustatant 1 lygio kapitalą)</t>
    </r>
  </si>
  <si>
    <r>
      <rPr>
        <b/>
        <sz val="11"/>
        <rFont val="Aptos Narrow"/>
        <family val="2"/>
        <scheme val="minor"/>
      </rPr>
      <t>Išvestinių finansinių priemonių pozicijos</t>
    </r>
  </si>
  <si>
    <r>
      <rPr>
        <sz val="11"/>
        <rFont val="Aptos Narrow"/>
        <family val="2"/>
        <scheme val="minor"/>
      </rPr>
      <t>Pakeitimo išlaidos, siejamos su SA-CCR išvestinių finansinių priemonių sandoriais (t. y. atskaičius reikalavimus atitinkančią piniginę kintamąją garantinę įmoką)</t>
    </r>
  </si>
  <si>
    <r>
      <rPr>
        <sz val="11"/>
        <rFont val="Aptos Narrow"/>
        <family val="2"/>
        <scheme val="minor"/>
      </rPr>
      <t>Išvestinėms finansinėms priemonėms skirta nukrypti leidžianti nuostata.</t>
    </r>
    <r>
      <rPr>
        <sz val="11"/>
        <rFont val="Aptos Narrow"/>
        <family val="2"/>
        <scheme val="minor"/>
      </rPr>
      <t xml:space="preserve"> </t>
    </r>
    <r>
      <rPr>
        <sz val="11"/>
        <rFont val="Aptos Narrow"/>
        <family val="2"/>
        <scheme val="minor"/>
      </rPr>
      <t>Pakeitimo išlaidų indėlis pagal supaprastintą standartizuotą metodą</t>
    </r>
  </si>
  <si>
    <r>
      <rPr>
        <sz val="11"/>
        <rFont val="Aptos Narrow"/>
        <family val="2"/>
        <scheme val="minor"/>
      </rPr>
      <t>Papildomo mokesčio sumos už galimą būsimą poziciją, siejamos su SA-CCR išvestinių finansinių priemonių sandoriais</t>
    </r>
    <r>
      <rPr>
        <sz val="11"/>
        <rFont val="Aptos Narrow"/>
        <family val="2"/>
        <scheme val="minor"/>
      </rPr>
      <t xml:space="preserve"> </t>
    </r>
  </si>
  <si>
    <r>
      <rPr>
        <sz val="11"/>
        <rFont val="Aptos Narrow"/>
        <family val="2"/>
        <scheme val="minor"/>
      </rPr>
      <t>EU 9a</t>
    </r>
  </si>
  <si>
    <r>
      <rPr>
        <sz val="11"/>
        <rFont val="Aptos Narrow"/>
        <family val="2"/>
        <scheme val="minor"/>
      </rPr>
      <t>Išvestinėms finansinėms priemonėms skirta nukrypti leidžianti nuostata.</t>
    </r>
    <r>
      <rPr>
        <sz val="11"/>
        <rFont val="Aptos Narrow"/>
        <family val="2"/>
        <scheme val="minor"/>
      </rPr>
      <t xml:space="preserve"> </t>
    </r>
    <r>
      <rPr>
        <sz val="11"/>
        <rFont val="Aptos Narrow"/>
        <family val="2"/>
        <scheme val="minor"/>
      </rPr>
      <t>Galimos būsimos pozicijos indėlis pagal supaprastintą standartizuotą metodą</t>
    </r>
  </si>
  <si>
    <r>
      <rPr>
        <sz val="11"/>
        <rFont val="Aptos Narrow"/>
        <family val="2"/>
        <scheme val="minor"/>
      </rPr>
      <t>EU 9b</t>
    </r>
  </si>
  <si>
    <r>
      <rPr>
        <sz val="11"/>
        <rFont val="Aptos Narrow"/>
        <family val="2"/>
        <scheme val="minor"/>
      </rPr>
      <t>Pagal pradinės pozicijos metodą nustatyta pozicija</t>
    </r>
  </si>
  <si>
    <r>
      <rPr>
        <sz val="11"/>
        <rFont val="Aptos Narrow"/>
        <family val="2"/>
        <scheme val="minor"/>
      </rPr>
      <t>(Kliento prekybos pozicijų, kurių tarpuskaitą atlieka pagrindinė sandorio šalis, dalis, kuriai taikoma išimtis) (SA-CCR)</t>
    </r>
  </si>
  <si>
    <r>
      <rPr>
        <sz val="11"/>
        <rFont val="Aptos Narrow"/>
        <family val="2"/>
        <scheme val="minor"/>
      </rPr>
      <t>(Kliento prekybos pozicijų, kurių tarpuskaitą atlieka pagrindinė sandorio šalis, dalis, kuriai taikoma išimtis) (supaprastintas standartizuotas metodas)</t>
    </r>
  </si>
  <si>
    <r>
      <rPr>
        <sz val="11"/>
        <rFont val="Aptos Narrow"/>
        <family val="2"/>
        <scheme val="minor"/>
      </rPr>
      <t>(Kliento prekybos pozicijų, kurių tarpuskaitą atlieka pagrindinė sandorio šalis, dalis, kuriai taikoma išimtis) (pradinės pozicijos metodas)</t>
    </r>
  </si>
  <si>
    <r>
      <rPr>
        <sz val="11"/>
        <rFont val="Aptos Narrow"/>
        <family val="2"/>
        <scheme val="minor"/>
      </rPr>
      <t>Pasirašytų kredito išvestinių finansinių priemonių pakoreguota efektyvi tariamoji suma</t>
    </r>
  </si>
  <si>
    <r>
      <rPr>
        <sz val="11"/>
        <rFont val="Aptos Narrow"/>
        <family val="2"/>
        <scheme val="minor"/>
      </rPr>
      <t>(Pasirašytų kredito išvestinių finansinių priemonių užskaitymų ir papildomo mokesčio atskaitymų pakoreguotos efektyvios tariamosios sumos)</t>
    </r>
  </si>
  <si>
    <r>
      <rPr>
        <b/>
        <sz val="11"/>
        <rFont val="Aptos Narrow"/>
        <family val="2"/>
        <scheme val="minor"/>
      </rPr>
      <t>Vertybinių popierių įsigijimo finansavimo sandorių (VPĮFS) pozicijos</t>
    </r>
  </si>
  <si>
    <r>
      <rPr>
        <sz val="11"/>
        <rFont val="Aptos Narrow"/>
        <family val="2"/>
        <scheme val="minor"/>
      </rPr>
      <t>Bendrasis VPĮFS turtas (nepripažinus užskaitos), pakoreguotas dėl pardavimo apskaitos sandorių</t>
    </r>
  </si>
  <si>
    <r>
      <rPr>
        <sz val="11"/>
        <rFont val="Aptos Narrow"/>
        <family val="2"/>
        <scheme val="minor"/>
      </rPr>
      <t>(Bendrojo VPĮFS turto mokėtinų pinigų sumų ir gautinų pinigų sumų užskaitomos sumos)</t>
    </r>
  </si>
  <si>
    <r>
      <rPr>
        <sz val="11"/>
        <rFont val="Aptos Narrow"/>
        <family val="2"/>
        <scheme val="minor"/>
      </rPr>
      <t>VPĮFS turto sandorio šalies kredito rizikos pozicija</t>
    </r>
  </si>
  <si>
    <r>
      <rPr>
        <sz val="11"/>
        <rFont val="Aptos Narrow"/>
        <family val="2"/>
        <scheme val="minor"/>
      </rPr>
      <t>EU 16a</t>
    </r>
  </si>
  <si>
    <r>
      <rPr>
        <sz val="11"/>
        <rFont val="Aptos Narrow"/>
        <family val="2"/>
        <scheme val="minor"/>
      </rPr>
      <t>VPĮFS skirta nukrypti leidžianti nuostata.</t>
    </r>
    <r>
      <rPr>
        <sz val="11"/>
        <rFont val="Aptos Narrow"/>
        <family val="2"/>
        <scheme val="minor"/>
      </rPr>
      <t xml:space="preserve"> </t>
    </r>
    <r>
      <rPr>
        <sz val="11"/>
        <rFont val="Aptos Narrow"/>
        <family val="2"/>
        <scheme val="minor"/>
      </rPr>
      <t>Sandorio šalies kredito rizikos pozicija pagal KRR 429e straipsnio 5 dalį ir 222 straipsnį</t>
    </r>
  </si>
  <si>
    <r>
      <rPr>
        <sz val="11"/>
        <rFont val="Aptos Narrow"/>
        <family val="2"/>
        <scheme val="minor"/>
      </rPr>
      <t>Tarpininko sandorių pozicijos</t>
    </r>
  </si>
  <si>
    <r>
      <rPr>
        <sz val="11"/>
        <rFont val="Aptos Narrow"/>
        <family val="2"/>
        <scheme val="minor"/>
      </rPr>
      <t>EU 17a</t>
    </r>
  </si>
  <si>
    <r>
      <rPr>
        <sz val="11"/>
        <rFont val="Aptos Narrow"/>
        <family val="2"/>
        <scheme val="minor"/>
      </rPr>
      <t>(Kliento VPĮFS pozicijos, kurios tarpuskaitą atlieka pagrindinė sandorio šalis, dalis, kuriai taikoma išimtis)</t>
    </r>
  </si>
  <si>
    <r>
      <rPr>
        <b/>
        <sz val="11"/>
        <rFont val="Aptos Narrow"/>
        <family val="2"/>
        <scheme val="minor"/>
      </rPr>
      <t>Bendra vertybinių popierių įsigijimo finansavimo sandorių pozicijų suma</t>
    </r>
  </si>
  <si>
    <r>
      <rPr>
        <b/>
        <sz val="11"/>
        <rFont val="Aptos Narrow"/>
        <family val="2"/>
        <scheme val="minor"/>
      </rPr>
      <t>Kitos nebalansinės pozicijos</t>
    </r>
    <r>
      <rPr>
        <b/>
        <sz val="11"/>
        <rFont val="Aptos Narrow"/>
        <family val="2"/>
        <scheme val="minor"/>
      </rPr>
      <t xml:space="preserve"> </t>
    </r>
  </si>
  <si>
    <r>
      <rPr>
        <sz val="11"/>
        <rFont val="Aptos Narrow"/>
        <family val="2"/>
        <scheme val="minor"/>
      </rPr>
      <t>Nebalansinių pozicijų bendroji tariamoji suma</t>
    </r>
  </si>
  <si>
    <r>
      <rPr>
        <sz val="11"/>
        <rFont val="Aptos Narrow"/>
        <family val="2"/>
        <scheme val="minor"/>
      </rPr>
      <t>(Koregavimai dėl konvertavimo į kredito ekvivalento sumas)</t>
    </r>
  </si>
  <si>
    <r>
      <rPr>
        <sz val="11"/>
        <rFont val="Aptos Narrow"/>
        <family val="2"/>
        <scheme val="minor"/>
      </rPr>
      <t>(Nustatant 1 lygio kapitalą atskaitomi bendrieji atidėjiniai ir su nebalansinėmis pozicijomis susiję specifiniai atidėjiniai)</t>
    </r>
  </si>
  <si>
    <r>
      <rPr>
        <b/>
        <sz val="11"/>
        <rFont val="Aptos Narrow"/>
        <family val="2"/>
        <scheme val="minor"/>
      </rPr>
      <t>Nebalansinės pozicijos</t>
    </r>
  </si>
  <si>
    <r>
      <rPr>
        <b/>
        <sz val="11"/>
        <rFont val="Aptos Narrow"/>
        <family val="2"/>
        <scheme val="minor"/>
      </rPr>
      <t>Neįtraukiamos pozicijos</t>
    </r>
  </si>
  <si>
    <r>
      <rPr>
        <sz val="11"/>
        <color theme="1"/>
        <rFont val="Aptos Narrow"/>
        <family val="2"/>
        <charset val="186"/>
        <scheme val="minor"/>
      </rPr>
      <t>(Pozicijos, neįtraukiamos į</t>
    </r>
    <r>
      <rPr>
        <strike/>
        <sz val="11"/>
        <color rgb="FF000000"/>
        <rFont val="Aptos Narrow"/>
        <family val="2"/>
        <scheme val="minor"/>
      </rPr>
      <t xml:space="preserve"> sverto koeficiento</t>
    </r>
    <r>
      <rPr>
        <sz val="11"/>
        <color rgb="FF000000"/>
        <rFont val="Aptos Narrow"/>
        <family val="2"/>
        <scheme val="minor"/>
      </rPr>
      <t xml:space="preserve"> bendrą pozicijų matą pagal KRR 429a straipsnio 1 dalies c ir ca punktus)</t>
    </r>
  </si>
  <si>
    <r>
      <rPr>
        <sz val="11"/>
        <rFont val="Aptos Narrow"/>
        <family val="2"/>
        <scheme val="minor"/>
      </rPr>
      <t>EU 22b</t>
    </r>
  </si>
  <si>
    <r>
      <rPr>
        <sz val="11"/>
        <rFont val="Aptos Narrow"/>
        <family val="2"/>
        <scheme val="minor"/>
      </rPr>
      <t>(Pozicijos, kurioms taikoma išimtis pagal KRR 429a straipsnio 1 dalies j punktą (balansinės ir nebalansinės pozicijos))</t>
    </r>
  </si>
  <si>
    <r>
      <rPr>
        <sz val="11"/>
        <rFont val="Aptos Narrow"/>
        <family val="2"/>
        <scheme val="minor"/>
      </rPr>
      <t>EU 22c</t>
    </r>
  </si>
  <si>
    <r>
      <rPr>
        <sz val="11"/>
        <rFont val="Aptos Narrow"/>
        <family val="2"/>
        <scheme val="minor"/>
      </rPr>
      <t>(Neįtraukiamos viešųjų plėtros bankų (ar padalinių) pozicijos. Viešojo sektoriaus investicijos)</t>
    </r>
  </si>
  <si>
    <r>
      <rPr>
        <sz val="11"/>
        <rFont val="Aptos Narrow"/>
        <family val="2"/>
        <scheme val="minor"/>
      </rPr>
      <t>EU 22d</t>
    </r>
  </si>
  <si>
    <r>
      <rPr>
        <sz val="11"/>
        <rFont val="Aptos Narrow"/>
        <family val="2"/>
        <scheme val="minor"/>
      </rPr>
      <t>(Neįtraukiamos viešųjų plėtros bankų (ar padalinių) pozicijos. Skatinamosios paskolos)</t>
    </r>
  </si>
  <si>
    <r>
      <rPr>
        <sz val="11"/>
        <rFont val="Aptos Narrow"/>
        <family val="2"/>
        <scheme val="minor"/>
      </rPr>
      <t>EU 22e</t>
    </r>
  </si>
  <si>
    <r>
      <rPr>
        <sz val="11"/>
        <rFont val="Aptos Narrow"/>
        <family val="2"/>
        <scheme val="minor"/>
      </rPr>
      <t>(Neįtraukiamos ne viešųjų plėtros bankų (ar padalinių) perleidžiamųjų skatinamųjų paskolų pozicijos)</t>
    </r>
  </si>
  <si>
    <r>
      <rPr>
        <sz val="11"/>
        <rFont val="Aptos Narrow"/>
        <family val="2"/>
        <scheme val="minor"/>
      </rPr>
      <t>EU 22f</t>
    </r>
  </si>
  <si>
    <r>
      <rPr>
        <sz val="11"/>
        <rFont val="Aptos Narrow"/>
        <family val="2"/>
        <scheme val="minor"/>
      </rPr>
      <t>(Neįtraukiamos dėl eksporto kreditų susidariusių pozicijų garantuotos dalys)</t>
    </r>
    <r>
      <rPr>
        <sz val="11"/>
        <rFont val="Aptos Narrow"/>
        <family val="2"/>
        <scheme val="minor"/>
      </rPr>
      <t xml:space="preserve"> </t>
    </r>
  </si>
  <si>
    <r>
      <rPr>
        <sz val="11"/>
        <rFont val="Aptos Narrow"/>
        <family val="2"/>
        <scheme val="minor"/>
      </rPr>
      <t>EU 22g</t>
    </r>
  </si>
  <si>
    <r>
      <rPr>
        <sz val="11"/>
        <rFont val="Aptos Narrow"/>
        <family val="2"/>
        <scheme val="minor"/>
      </rPr>
      <t>(Neįtraukiamas užtikrinimo priemonės perviršis, laikomas trišalio agento įkaito valdymo sistemoje)</t>
    </r>
  </si>
  <si>
    <r>
      <rPr>
        <sz val="11"/>
        <rFont val="Aptos Narrow"/>
        <family val="2"/>
        <scheme val="minor"/>
      </rPr>
      <t>EU 22h</t>
    </r>
  </si>
  <si>
    <r>
      <rPr>
        <sz val="11"/>
        <rFont val="Aptos Narrow"/>
        <family val="2"/>
        <scheme val="minor"/>
      </rPr>
      <t>(Neįtraukiamos su CVPD susijusios CVPD / įstaigų paslaugos pagal KRR 429a straipsnio 1 dalies o punktą)</t>
    </r>
  </si>
  <si>
    <r>
      <rPr>
        <sz val="11"/>
        <rFont val="Aptos Narrow"/>
        <family val="2"/>
        <scheme val="minor"/>
      </rPr>
      <t>EU 22i</t>
    </r>
  </si>
  <si>
    <r>
      <rPr>
        <sz val="11"/>
        <rFont val="Aptos Narrow"/>
        <family val="2"/>
        <scheme val="minor"/>
      </rPr>
      <t>(Neįtraukiamos su CVPD susijusios paskirtųjų įstaigų paslaugos pagal KRR 429a straipsnio 1 dalies p punktą)</t>
    </r>
  </si>
  <si>
    <r>
      <rPr>
        <sz val="11"/>
        <rFont val="Aptos Narrow"/>
        <family val="2"/>
        <scheme val="minor"/>
      </rPr>
      <t>EU 22j</t>
    </r>
  </si>
  <si>
    <r>
      <rPr>
        <sz val="11"/>
        <rFont val="Aptos Narrow"/>
        <family val="2"/>
        <scheme val="minor"/>
      </rPr>
      <t>(Išankstinio finansavimo arba tarpinių paskolų pozicijos vertės sumažėjimas)</t>
    </r>
  </si>
  <si>
    <r>
      <rPr>
        <sz val="11"/>
        <rFont val="Aptos Narrow"/>
        <family val="2"/>
        <scheme val="minor"/>
      </rPr>
      <t>EU 22k</t>
    </r>
  </si>
  <si>
    <r>
      <rPr>
        <sz val="11"/>
        <rFont val="Aptos Narrow"/>
        <family val="2"/>
        <scheme val="minor"/>
      </rPr>
      <t>(Neįtraukiamos pozicijos akcininkų atžvilgiu pagal KRR 429a straipsnio 1 dalies da punktą)</t>
    </r>
  </si>
  <si>
    <r>
      <rPr>
        <sz val="11"/>
        <rFont val="Aptos Narrow"/>
        <family val="2"/>
        <scheme val="minor"/>
      </rPr>
      <t>EU 22l</t>
    </r>
  </si>
  <si>
    <r>
      <rPr>
        <sz val="11"/>
        <rFont val="Aptos Narrow"/>
        <family val="2"/>
        <scheme val="minor"/>
      </rPr>
      <t>(Pozicijos, atskaitomos pagal KRR 429a straipsnio 1 dalies q punktą)</t>
    </r>
  </si>
  <si>
    <r>
      <rPr>
        <sz val="11"/>
        <rFont val="Aptos Narrow"/>
        <family val="2"/>
        <scheme val="minor"/>
      </rPr>
      <t>EU 22m</t>
    </r>
  </si>
  <si>
    <r>
      <rPr>
        <sz val="11"/>
        <rFont val="Aptos Narrow"/>
        <family val="2"/>
        <scheme val="minor"/>
      </rPr>
      <t>(Bendra pozicijų, kurioms taikoma išimtis, suma)</t>
    </r>
  </si>
  <si>
    <r>
      <rPr>
        <b/>
        <sz val="11"/>
        <rFont val="Aptos Narrow"/>
        <family val="2"/>
        <scheme val="minor"/>
      </rPr>
      <t>Kapitalas ir bendras pozicijų matas</t>
    </r>
  </si>
  <si>
    <r>
      <rPr>
        <b/>
        <sz val="11"/>
        <rFont val="Aptos Narrow"/>
        <family val="2"/>
        <scheme val="minor"/>
      </rPr>
      <t>1 lygio kapitalas</t>
    </r>
  </si>
  <si>
    <r>
      <rPr>
        <b/>
        <sz val="11"/>
        <rFont val="Aptos Narrow"/>
        <family val="2"/>
        <scheme val="minor"/>
      </rPr>
      <t>Bendras pozicijų matas</t>
    </r>
  </si>
  <si>
    <r>
      <rPr>
        <b/>
        <sz val="11"/>
        <rFont val="Aptos Narrow"/>
        <family val="2"/>
        <scheme val="minor"/>
      </rPr>
      <t>Sverto koeficientas</t>
    </r>
  </si>
  <si>
    <r>
      <rPr>
        <sz val="11"/>
        <rFont val="Aptos Narrow"/>
        <family val="2"/>
        <scheme val="minor"/>
      </rPr>
      <t>Sverto koeficientas (%)</t>
    </r>
  </si>
  <si>
    <r>
      <rPr>
        <sz val="11"/>
        <rFont val="Aptos Narrow"/>
        <family val="2"/>
        <scheme val="minor"/>
      </rPr>
      <t>EU-25</t>
    </r>
  </si>
  <si>
    <r>
      <rPr>
        <sz val="11"/>
        <rFont val="Aptos Narrow"/>
        <family val="2"/>
        <scheme val="minor"/>
      </rPr>
      <t>Sverto koeficientas (neįtraukiant viešojo sektoriaus investicijų ir skatinamųjų paskolų išimties poveikio) (%)</t>
    </r>
  </si>
  <si>
    <r>
      <rPr>
        <sz val="11"/>
        <rFont val="Aptos Narrow"/>
        <family val="2"/>
        <scheme val="minor"/>
      </rPr>
      <t>25a</t>
    </r>
  </si>
  <si>
    <r>
      <rPr>
        <sz val="11"/>
        <rFont val="Aptos Narrow"/>
        <family val="2"/>
        <scheme val="minor"/>
      </rPr>
      <t>Sverto koeficientas (neįtraukiant jokių laikinų centrinio banko rezervams taikytinų išimčių poveikio) (%)</t>
    </r>
  </si>
  <si>
    <r>
      <rPr>
        <sz val="11"/>
        <rFont val="Aptos Narrow"/>
        <family val="2"/>
        <scheme val="minor"/>
      </rPr>
      <t>Reguliuojamasis minimalaus sverto koeficiento reikalavimas (%)</t>
    </r>
  </si>
  <si>
    <r>
      <rPr>
        <sz val="11"/>
        <rFont val="Aptos Narrow"/>
        <family val="2"/>
        <scheme val="minor"/>
      </rPr>
      <t>EU 26a</t>
    </r>
  </si>
  <si>
    <r>
      <rPr>
        <sz val="11"/>
        <color theme="1"/>
        <rFont val="Aptos Narrow"/>
        <family val="2"/>
        <charset val="186"/>
        <scheme val="minor"/>
      </rPr>
      <t>Papildomų nuosavų lėšų reikalavimai pernelyg didelio sverto rizikai padengti (%)</t>
    </r>
    <r>
      <rPr>
        <sz val="11"/>
        <color theme="1"/>
        <rFont val="Aptos Narrow"/>
        <family val="2"/>
        <charset val="186"/>
        <scheme val="minor"/>
      </rPr>
      <t xml:space="preserve"> </t>
    </r>
  </si>
  <si>
    <r>
      <rPr>
        <sz val="11"/>
        <rFont val="Aptos Narrow"/>
        <family val="2"/>
        <scheme val="minor"/>
      </rPr>
      <t>EU 26b</t>
    </r>
  </si>
  <si>
    <r>
      <rPr>
        <sz val="11"/>
        <rFont val="Aptos Narrow"/>
        <family val="2"/>
        <scheme val="minor"/>
      </rPr>
      <t xml:space="preserve">     </t>
    </r>
    <r>
      <rPr>
        <sz val="11"/>
        <rFont val="Aptos Narrow"/>
        <family val="2"/>
        <scheme val="minor"/>
      </rPr>
      <t>iš jų:</t>
    </r>
    <r>
      <rPr>
        <sz val="11"/>
        <rFont val="Aptos Narrow"/>
        <family val="2"/>
        <scheme val="minor"/>
      </rPr>
      <t xml:space="preserve"> </t>
    </r>
    <r>
      <rPr>
        <sz val="11"/>
        <rFont val="Aptos Narrow"/>
        <family val="2"/>
        <scheme val="minor"/>
      </rPr>
      <t>vykdytini naudojant CET1 kapitalą</t>
    </r>
  </si>
  <si>
    <r>
      <rPr>
        <sz val="11"/>
        <rFont val="Aptos Narrow"/>
        <family val="2"/>
        <scheme val="minor"/>
      </rPr>
      <t>Sverto koeficiento rezervo reikalavimas (%)</t>
    </r>
  </si>
  <si>
    <r>
      <rPr>
        <sz val="11"/>
        <rFont val="Aptos Narrow"/>
        <family val="2"/>
        <scheme val="minor"/>
      </rPr>
      <t>EU 27a</t>
    </r>
  </si>
  <si>
    <r>
      <rPr>
        <sz val="11"/>
        <rFont val="Aptos Narrow"/>
        <family val="2"/>
        <scheme val="minor"/>
      </rPr>
      <t>Visas sverto koeficiento reikalavimas (%)</t>
    </r>
  </si>
  <si>
    <r>
      <rPr>
        <b/>
        <sz val="11"/>
        <rFont val="Aptos Narrow"/>
        <family val="2"/>
        <scheme val="minor"/>
      </rPr>
      <t>Pereinamojo laikotarpio priemonių pasirinkimas</t>
    </r>
  </si>
  <si>
    <r>
      <rPr>
        <sz val="11"/>
        <rFont val="Aptos Narrow"/>
        <family val="2"/>
        <scheme val="minor"/>
      </rPr>
      <t>EU 27b</t>
    </r>
  </si>
  <si>
    <r>
      <rPr>
        <sz val="11"/>
        <rFont val="Aptos Narrow"/>
        <family val="2"/>
        <scheme val="minor"/>
      </rPr>
      <t>Pereinamojo laikotarpio priemonių, susijusių su kapitalo mato apibrėžtimi, pasirinkimas</t>
    </r>
  </si>
  <si>
    <r>
      <rPr>
        <b/>
        <sz val="11"/>
        <rFont val="Aptos Narrow"/>
        <family val="2"/>
        <scheme val="minor"/>
      </rPr>
      <t>Aritmetinių vidurkių atskleidimas</t>
    </r>
  </si>
  <si>
    <r>
      <rPr>
        <sz val="11"/>
        <rFont val="Aptos Narrow"/>
        <family val="2"/>
        <scheme val="minor"/>
      </rPr>
      <t>Bendrojo VPĮFS turto dienos verčių aritmetinis vidurkis, pakoregavus dėl pardavimo apskaitos sandorių ir atlikus susijusių mokėtinų ir gautinų pinigų sumų užskaitą</t>
    </r>
  </si>
  <si>
    <r>
      <rPr>
        <sz val="11"/>
        <rFont val="Aptos Narrow"/>
        <family val="2"/>
        <scheme val="minor"/>
      </rPr>
      <t>Bendrojo VPĮFS turto ketvirčio pabaigos vertė, pakoregavus dėl pardavimo apskaitos sandorių ir atlikus susijusių mokėtinų ir gautinų pinigų sumų užskaitą</t>
    </r>
  </si>
  <si>
    <r>
      <rPr>
        <sz val="11"/>
        <rFont val="Aptos Narrow"/>
        <family val="2"/>
        <scheme val="minor"/>
      </rPr>
      <t>Bendras pozicijų matas (įskaitant laikinų centrinio banko rezervams taikytinų išimčių poveikį), apimantis 28 eilutėje nurodytus bendrojo VPĮFS turto verčių aritmetinius vidurkius (pakoregavus dėl pardavimo apskaitos sandorių ir atlikus susijusių mokėtinų ir gautinų pinigų sumų užskaitą)</t>
    </r>
  </si>
  <si>
    <r>
      <rPr>
        <sz val="11"/>
        <rFont val="Aptos Narrow"/>
        <family val="2"/>
        <scheme val="minor"/>
      </rPr>
      <t>30a</t>
    </r>
  </si>
  <si>
    <r>
      <rPr>
        <sz val="11"/>
        <rFont val="Aptos Narrow"/>
        <family val="2"/>
        <scheme val="minor"/>
      </rPr>
      <t>Bendras pozicijų matas (neįtraukiant laikinų centrinio banko rezervams taikytinų išimčių poveikio), apimantis 28 eilutėje nurodytus bendrojo VPĮFS turto verčių aritmetinius vidurkius (pakoregavus dėl pardavimo apskaitos sandorių ir atlikus susijusių mokėtinų ir gautinų pinigų sumų užskaitą)</t>
    </r>
  </si>
  <si>
    <r>
      <rPr>
        <sz val="11"/>
        <rFont val="Aptos Narrow"/>
        <family val="2"/>
        <scheme val="minor"/>
      </rPr>
      <t>Sverto koeficientas (įskaitant laikinų centrinio banko rezervams taikytinų išimčių poveikį), apimantis 28 eilutėje nurodytus bendrojo VPĮFS turto verčių aritmetinius vidurkius (pakoregavus dėl pardavimo apskaitos sandorių ir atlikus susijusių mokėtinų ir gautinų pinigų sumų užskaitą)</t>
    </r>
  </si>
  <si>
    <r>
      <rPr>
        <sz val="11"/>
        <rFont val="Aptos Narrow"/>
        <family val="2"/>
        <scheme val="minor"/>
      </rPr>
      <t>31a</t>
    </r>
  </si>
  <si>
    <r>
      <rPr>
        <sz val="11"/>
        <rFont val="Aptos Narrow"/>
        <family val="2"/>
        <scheme val="minor"/>
      </rPr>
      <t>Sverto koeficientas (neįtraukiant laikinų centrinio banko rezervams taikytinų išimčių poveikio), apimantis 28 eilutėje nurodytus bendrojo VPĮFS turto verčių aritmetinius vidurkius (pakoregavus dėl pardavimo apskaitos sandorių ir atlikus susijusių mokėtinų ir gautinų pinigų sumų užskaitą)</t>
    </r>
  </si>
  <si>
    <t>EU LR2 - LRCom forma. Bendras informacijos apie sverto koeficientą atskleidimas</t>
  </si>
  <si>
    <r>
      <rPr>
        <b/>
        <sz val="11"/>
        <color rgb="FF000000"/>
        <rFont val="Aptos Narrow"/>
        <family val="2"/>
        <scheme val="minor"/>
      </rPr>
      <t>EU-1</t>
    </r>
  </si>
  <si>
    <r>
      <rPr>
        <b/>
        <sz val="11"/>
        <color rgb="FF000000"/>
        <rFont val="Aptos Narrow"/>
        <family val="2"/>
        <scheme val="minor"/>
      </rPr>
      <t>Iš viso balansinių pozicijų (išskyrus išvestines finansines priemones, VPĮFS ir pozicijas, kurioms taikoma išimtis). Iš jų:</t>
    </r>
  </si>
  <si>
    <r>
      <rPr>
        <sz val="11"/>
        <color rgb="FF000000"/>
        <rFont val="Aptos Narrow"/>
        <family val="2"/>
        <scheme val="minor"/>
      </rPr>
      <t>EU-2</t>
    </r>
  </si>
  <si>
    <r>
      <rPr>
        <sz val="11"/>
        <color rgb="FF000000"/>
        <rFont val="Aptos Narrow"/>
        <family val="2"/>
        <scheme val="minor"/>
      </rPr>
      <t>Prekybos knygos pozicijos</t>
    </r>
  </si>
  <si>
    <r>
      <rPr>
        <sz val="11"/>
        <color rgb="FF000000"/>
        <rFont val="Aptos Narrow"/>
        <family val="2"/>
        <scheme val="minor"/>
      </rPr>
      <t>EU-3</t>
    </r>
  </si>
  <si>
    <r>
      <rPr>
        <sz val="11"/>
        <color rgb="FF000000"/>
        <rFont val="Aptos Narrow"/>
        <family val="2"/>
        <scheme val="minor"/>
      </rPr>
      <t>Bankinės knygos pozicijos. Iš jų:</t>
    </r>
  </si>
  <si>
    <r>
      <rPr>
        <sz val="11"/>
        <color rgb="FF000000"/>
        <rFont val="Aptos Narrow"/>
        <family val="2"/>
        <scheme val="minor"/>
      </rPr>
      <t>EU-4</t>
    </r>
  </si>
  <si>
    <r>
      <rPr>
        <sz val="11"/>
        <color rgb="FF000000"/>
        <rFont val="Aptos Narrow"/>
        <family val="2"/>
        <scheme val="minor"/>
      </rPr>
      <t>Padengtųjų obligacijų pozicijos</t>
    </r>
  </si>
  <si>
    <r>
      <rPr>
        <sz val="11"/>
        <color rgb="FF000000"/>
        <rFont val="Aptos Narrow"/>
        <family val="2"/>
        <scheme val="minor"/>
      </rPr>
      <t>EU-5</t>
    </r>
  </si>
  <si>
    <r>
      <rPr>
        <sz val="11"/>
        <color rgb="FF000000"/>
        <rFont val="Aptos Narrow"/>
        <family val="2"/>
        <scheme val="minor"/>
      </rPr>
      <t>Pozicijos, vertinamos kaip centrinės valdžios pozicijos</t>
    </r>
  </si>
  <si>
    <r>
      <rPr>
        <sz val="11"/>
        <color rgb="FF000000"/>
        <rFont val="Aptos Narrow"/>
        <family val="2"/>
        <scheme val="minor"/>
      </rPr>
      <t>EU-6</t>
    </r>
  </si>
  <si>
    <r>
      <rPr>
        <sz val="11"/>
        <rFont val="Aptos Narrow"/>
        <family val="2"/>
        <scheme val="minor"/>
      </rPr>
      <t>Ne kaip centrinės valdžios pozicijos vertinamos regioninės valdžios institucijų, daugiašalių plėtros bankų, tarptautinių organizacijų ir viešojo sektoriaus subjektų pozicijos</t>
    </r>
  </si>
  <si>
    <r>
      <rPr>
        <sz val="11"/>
        <color rgb="FF000000"/>
        <rFont val="Aptos Narrow"/>
        <family val="2"/>
        <scheme val="minor"/>
      </rPr>
      <t>EU-7</t>
    </r>
  </si>
  <si>
    <r>
      <rPr>
        <sz val="11"/>
        <color rgb="FF000000"/>
        <rFont val="Aptos Narrow"/>
        <family val="2"/>
        <scheme val="minor"/>
      </rPr>
      <t>Įstaigų pozicijos</t>
    </r>
  </si>
  <si>
    <r>
      <rPr>
        <sz val="11"/>
        <color rgb="FF000000"/>
        <rFont val="Aptos Narrow"/>
        <family val="2"/>
        <scheme val="minor"/>
      </rPr>
      <t>EU-8</t>
    </r>
  </si>
  <si>
    <r>
      <rPr>
        <sz val="11"/>
        <color rgb="FF000000"/>
        <rFont val="Aptos Narrow"/>
        <family val="2"/>
        <scheme val="minor"/>
      </rPr>
      <t>Nekilnojamojo turto hipoteka užtikrintos pozicijos</t>
    </r>
  </si>
  <si>
    <r>
      <rPr>
        <sz val="11"/>
        <color rgb="FF000000"/>
        <rFont val="Aptos Narrow"/>
        <family val="2"/>
        <scheme val="minor"/>
      </rPr>
      <t>EU-9</t>
    </r>
  </si>
  <si>
    <r>
      <rPr>
        <sz val="11"/>
        <color rgb="FF000000"/>
        <rFont val="Aptos Narrow"/>
        <family val="2"/>
        <scheme val="minor"/>
      </rPr>
      <t>Mažmeninės pozicijos</t>
    </r>
  </si>
  <si>
    <r>
      <rPr>
        <sz val="11"/>
        <color rgb="FF000000"/>
        <rFont val="Aptos Narrow"/>
        <family val="2"/>
        <scheme val="minor"/>
      </rPr>
      <t>EU-10</t>
    </r>
  </si>
  <si>
    <r>
      <rPr>
        <sz val="11"/>
        <color rgb="FF000000"/>
        <rFont val="Aptos Narrow"/>
        <family val="2"/>
        <scheme val="minor"/>
      </rPr>
      <t>EU-11</t>
    </r>
  </si>
  <si>
    <r>
      <rPr>
        <sz val="11"/>
        <color rgb="FF000000"/>
        <rFont val="Aptos Narrow"/>
        <family val="2"/>
        <scheme val="minor"/>
      </rPr>
      <t>Pozicijos esant įsipareigojimų neįvykdymui</t>
    </r>
  </si>
  <si>
    <r>
      <rPr>
        <sz val="11"/>
        <color rgb="FF000000"/>
        <rFont val="Aptos Narrow"/>
        <family val="2"/>
        <scheme val="minor"/>
      </rPr>
      <t>EU-12</t>
    </r>
  </si>
  <si>
    <r>
      <rPr>
        <sz val="11"/>
        <color rgb="FF000000"/>
        <rFont val="Aptos Narrow"/>
        <family val="2"/>
        <scheme val="minor"/>
      </rPr>
      <t>Kitos pozicijos (pvz., nuosavybės vertybiniai popieriai, pakeitimas vertybiniais popieriais ir kitas nekreditinių įsipareigojimų turtas)</t>
    </r>
  </si>
  <si>
    <t>EU LR3 - LRSpl forma. Balansinių pozicijų (išskyrus išvestines finansines priemones, VPĮFS ir pozicijas, kurioms taikoma išimtis) suskirstymas</t>
  </si>
  <si>
    <t>EU LRA lentelė. Kokybinės informacijos apie sverto koeficientą atskleidimas</t>
  </si>
  <si>
    <t>2025 metais nebuvo reikšmingų veiksnių, dariusių įtaką sverto koeficientui.</t>
  </si>
  <si>
    <t>EU KM1 forma. Pagrindinių parametrų forma</t>
  </si>
  <si>
    <r>
      <rPr>
        <sz val="11"/>
        <color rgb="FF000000"/>
        <rFont val="Aptos Narrow"/>
        <family val="2"/>
        <scheme val="minor"/>
      </rPr>
      <t>Bendras 1 lygio nuosavas kapitalas (CET1)</t>
    </r>
    <r>
      <rPr>
        <sz val="11"/>
        <color rgb="FF000000"/>
        <rFont val="Aptos Narrow"/>
        <family val="2"/>
        <scheme val="minor"/>
      </rPr>
      <t xml:space="preserve"> </t>
    </r>
  </si>
  <si>
    <r>
      <rPr>
        <sz val="11"/>
        <color rgb="FF000000"/>
        <rFont val="Aptos Narrow"/>
        <family val="2"/>
        <scheme val="minor"/>
      </rPr>
      <t>1 lygio kapitalas</t>
    </r>
    <r>
      <rPr>
        <sz val="11"/>
        <color rgb="FF000000"/>
        <rFont val="Aptos Narrow"/>
        <family val="2"/>
        <scheme val="minor"/>
      </rPr>
      <t xml:space="preserve"> </t>
    </r>
  </si>
  <si>
    <r>
      <rPr>
        <sz val="11"/>
        <color rgb="FF000000"/>
        <rFont val="Aptos Narrow"/>
        <family val="2"/>
        <scheme val="minor"/>
      </rPr>
      <t>Visas kapitalas</t>
    </r>
    <r>
      <rPr>
        <sz val="11"/>
        <color rgb="FF000000"/>
        <rFont val="Aptos Narrow"/>
        <family val="2"/>
        <scheme val="minor"/>
      </rPr>
      <t xml:space="preserve"> </t>
    </r>
  </si>
  <si>
    <r>
      <rPr>
        <b/>
        <sz val="11"/>
        <color rgb="FF000000"/>
        <rFont val="Aptos Narrow"/>
        <family val="2"/>
        <scheme val="minor"/>
      </rPr>
      <t>Pagal riziką įvertintų pozicijų sumos</t>
    </r>
  </si>
  <si>
    <r>
      <rPr>
        <sz val="11"/>
        <color rgb="FF000000"/>
        <rFont val="Aptos Narrow"/>
        <family val="2"/>
        <scheme val="minor"/>
      </rPr>
      <t>Bendra rizikos pozicijos suma</t>
    </r>
  </si>
  <si>
    <r>
      <rPr>
        <sz val="11"/>
        <color rgb="FF000000"/>
        <rFont val="Aptos Narrow"/>
        <family val="2"/>
        <scheme val="minor"/>
      </rPr>
      <t>4a</t>
    </r>
  </si>
  <si>
    <r>
      <rPr>
        <sz val="11"/>
        <color rgb="FF000000"/>
        <rFont val="Aptos Narrow"/>
        <family val="2"/>
        <scheme val="minor"/>
      </rPr>
      <t>Bendra rizikos pozicija prieš taikant apatinę ribą</t>
    </r>
  </si>
  <si>
    <r>
      <rPr>
        <b/>
        <sz val="11"/>
        <color rgb="FF000000"/>
        <rFont val="Aptos Narrow"/>
        <family val="2"/>
        <scheme val="minor"/>
      </rPr>
      <t>Kapitalo pakankamumo koeficientai (pagal riziką įvertintų pozicijų sumos procentinė dalis)</t>
    </r>
  </si>
  <si>
    <r>
      <rPr>
        <sz val="11"/>
        <color theme="1"/>
        <rFont val="Aptos Narrow"/>
        <family val="2"/>
        <charset val="186"/>
        <scheme val="minor"/>
      </rPr>
      <t>Bendro 1 lygio nuosavo kapitalo pakankamumo koeficientas (%)</t>
    </r>
  </si>
  <si>
    <r>
      <rPr>
        <sz val="11"/>
        <color rgb="FF000000"/>
        <rFont val="Aptos Narrow"/>
        <family val="2"/>
        <scheme val="minor"/>
      </rPr>
      <t>5a</t>
    </r>
  </si>
  <si>
    <r>
      <rPr>
        <sz val="11"/>
        <color rgb="FF000000"/>
        <rFont val="Aptos Narrow"/>
        <family val="2"/>
        <scheme val="minor"/>
      </rPr>
      <t>Netaikoma</t>
    </r>
  </si>
  <si>
    <r>
      <rPr>
        <sz val="11"/>
        <color rgb="FF000000"/>
        <rFont val="Aptos Narrow"/>
        <family val="2"/>
        <scheme val="minor"/>
      </rPr>
      <t>5b</t>
    </r>
  </si>
  <si>
    <r>
      <rPr>
        <sz val="11"/>
        <color rgb="FF000000"/>
        <rFont val="Aptos Narrow"/>
        <family val="2"/>
        <scheme val="minor"/>
      </rPr>
      <t>Bendro 1 lygio nuosavo kapitalo pakankamumo koeficientas (%) atsižvelgus į TREA vertę nepritaikius apatinės ribos</t>
    </r>
  </si>
  <si>
    <r>
      <rPr>
        <sz val="11"/>
        <color rgb="FF000000"/>
        <rFont val="Aptos Narrow"/>
        <family val="2"/>
        <scheme val="minor"/>
      </rPr>
      <t>1 lygio kapitalo pakankamumo koeficientas (%)</t>
    </r>
  </si>
  <si>
    <r>
      <rPr>
        <sz val="11"/>
        <color rgb="FF000000"/>
        <rFont val="Aptos Narrow"/>
        <family val="2"/>
        <scheme val="minor"/>
      </rPr>
      <t>6a</t>
    </r>
  </si>
  <si>
    <r>
      <rPr>
        <sz val="11"/>
        <color rgb="FF000000"/>
        <rFont val="Aptos Narrow"/>
        <family val="2"/>
        <scheme val="minor"/>
      </rPr>
      <t>6b</t>
    </r>
  </si>
  <si>
    <r>
      <rPr>
        <sz val="11"/>
        <color rgb="FF000000"/>
        <rFont val="Aptos Narrow"/>
        <family val="2"/>
        <scheme val="minor"/>
      </rPr>
      <t>1 lygio kapitalo pakankamumo koeficientas (%) atsižvelgus į TREA vertę nepritaikius apatinės ribos</t>
    </r>
  </si>
  <si>
    <r>
      <rPr>
        <sz val="11"/>
        <color rgb="FF000000"/>
        <rFont val="Aptos Narrow"/>
        <family val="2"/>
        <scheme val="minor"/>
      </rPr>
      <t>Bendras kapitalo pakankamumo koeficientas (%)</t>
    </r>
  </si>
  <si>
    <r>
      <rPr>
        <sz val="11"/>
        <color rgb="FF000000"/>
        <rFont val="Aptos Narrow"/>
        <family val="2"/>
        <scheme val="minor"/>
      </rPr>
      <t>7a</t>
    </r>
  </si>
  <si>
    <r>
      <rPr>
        <sz val="11"/>
        <color rgb="FF000000"/>
        <rFont val="Aptos Narrow"/>
        <family val="2"/>
        <scheme val="minor"/>
      </rPr>
      <t>7b</t>
    </r>
  </si>
  <si>
    <r>
      <rPr>
        <sz val="11"/>
        <color rgb="FF000000"/>
        <rFont val="Aptos Narrow"/>
        <family val="2"/>
        <scheme val="minor"/>
      </rPr>
      <t>Bendras kapitalo pakankamumo koeficientas (%) atsižvelgus į TREA vertę nepritaikius apatinės ribos</t>
    </r>
  </si>
  <si>
    <r>
      <rPr>
        <b/>
        <sz val="11"/>
        <rFont val="Aptos Narrow"/>
        <family val="2"/>
        <scheme val="minor"/>
      </rPr>
      <t>Papildomų nuosavų lėšų reikalavimai rizikai, išskyrus pernelyg didelio sverto riziką, padengti (pagal riziką įvertintų pozicijų sumos procentinė dalis)</t>
    </r>
  </si>
  <si>
    <r>
      <rPr>
        <sz val="11"/>
        <color rgb="FF000000"/>
        <rFont val="Aptos Narrow"/>
        <family val="2"/>
        <scheme val="minor"/>
      </rPr>
      <t>EU 7d</t>
    </r>
  </si>
  <si>
    <r>
      <rPr>
        <sz val="11"/>
        <rFont val="Aptos Narrow"/>
        <family val="2"/>
        <scheme val="minor"/>
      </rPr>
      <t>Papildomų nuosavų lėšų reikalavimai rizikai, išskyrus pernelyg didelio sverto riziką, padengti (%)</t>
    </r>
    <r>
      <rPr>
        <sz val="11"/>
        <rFont val="Aptos Narrow"/>
        <family val="2"/>
        <scheme val="minor"/>
      </rPr>
      <t xml:space="preserve"> </t>
    </r>
  </si>
  <si>
    <r>
      <rPr>
        <sz val="11"/>
        <color rgb="FF000000"/>
        <rFont val="Aptos Narrow"/>
        <family val="2"/>
        <scheme val="minor"/>
      </rPr>
      <t>EU 7e</t>
    </r>
  </si>
  <si>
    <r>
      <rPr>
        <sz val="11"/>
        <rFont val="Aptos Narrow"/>
        <family val="2"/>
        <scheme val="minor"/>
      </rPr>
      <t xml:space="preserve">     </t>
    </r>
    <r>
      <rPr>
        <sz val="11"/>
        <rFont val="Aptos Narrow"/>
        <family val="2"/>
        <scheme val="minor"/>
      </rPr>
      <t>iš jų:</t>
    </r>
    <r>
      <rPr>
        <sz val="11"/>
        <rFont val="Aptos Narrow"/>
        <family val="2"/>
        <scheme val="minor"/>
      </rPr>
      <t xml:space="preserve"> </t>
    </r>
    <r>
      <rPr>
        <sz val="11"/>
        <rFont val="Aptos Narrow"/>
        <family val="2"/>
        <scheme val="minor"/>
      </rPr>
      <t>vykdytini naudojant CET1 kapitalą (procentiniais punktais)</t>
    </r>
  </si>
  <si>
    <r>
      <rPr>
        <sz val="11"/>
        <color rgb="FF000000"/>
        <rFont val="Aptos Narrow"/>
        <family val="2"/>
        <scheme val="minor"/>
      </rPr>
      <t>EU 7f</t>
    </r>
  </si>
  <si>
    <r>
      <rPr>
        <sz val="11"/>
        <rFont val="Aptos Narrow"/>
        <family val="2"/>
        <scheme val="minor"/>
      </rPr>
      <t xml:space="preserve">     </t>
    </r>
    <r>
      <rPr>
        <sz val="11"/>
        <rFont val="Aptos Narrow"/>
        <family val="2"/>
        <scheme val="minor"/>
      </rPr>
      <t>iš jų:</t>
    </r>
    <r>
      <rPr>
        <sz val="11"/>
        <rFont val="Aptos Narrow"/>
        <family val="2"/>
        <scheme val="minor"/>
      </rPr>
      <t xml:space="preserve"> </t>
    </r>
    <r>
      <rPr>
        <sz val="11"/>
        <rFont val="Aptos Narrow"/>
        <family val="2"/>
        <scheme val="minor"/>
      </rPr>
      <t>vykdytini naudojant 1 lygio kapitalą (procentiniais punktais)</t>
    </r>
  </si>
  <si>
    <r>
      <rPr>
        <sz val="11"/>
        <color rgb="FF000000"/>
        <rFont val="Aptos Narrow"/>
        <family val="2"/>
        <scheme val="minor"/>
      </rPr>
      <t>EU 7g</t>
    </r>
  </si>
  <si>
    <r>
      <rPr>
        <sz val="11"/>
        <rFont val="Aptos Narrow"/>
        <family val="2"/>
        <scheme val="minor"/>
      </rPr>
      <t>Bendra SREP nuosavų lėšų reikalavimų suma (%)</t>
    </r>
  </si>
  <si>
    <r>
      <rPr>
        <b/>
        <sz val="11"/>
        <rFont val="Aptos Narrow"/>
        <family val="2"/>
        <scheme val="minor"/>
      </rPr>
      <t>Jungtinio rezervo ir bendro kapitalo reikalavimai (pagal riziką įvertintų pozicijų sumos procentinė dalis)</t>
    </r>
  </si>
  <si>
    <r>
      <rPr>
        <sz val="11"/>
        <color rgb="FF000000"/>
        <rFont val="Aptos Narrow"/>
        <family val="2"/>
        <scheme val="minor"/>
      </rPr>
      <t>Kapitalo apsaugos rezervas (%)</t>
    </r>
  </si>
  <si>
    <r>
      <rPr>
        <sz val="11"/>
        <color rgb="FF000000"/>
        <rFont val="Aptos Narrow"/>
        <family val="2"/>
        <scheme val="minor"/>
      </rPr>
      <t>EU 8a</t>
    </r>
  </si>
  <si>
    <r>
      <rPr>
        <sz val="11"/>
        <color rgb="FF000000"/>
        <rFont val="Aptos Narrow"/>
        <family val="2"/>
        <scheme val="minor"/>
      </rPr>
      <t>Apsaugos rezervas, sudarytas dėl valstybės narės lygmeniu nustatytos makroprudencinės rizikos arba sisteminės rizikos (%)</t>
    </r>
  </si>
  <si>
    <r>
      <rPr>
        <sz val="11"/>
        <color rgb="FF000000"/>
        <rFont val="Aptos Narrow"/>
        <family val="2"/>
        <scheme val="minor"/>
      </rPr>
      <t>Įstaigos specialus anticiklinis kapitalo rezervas (%)</t>
    </r>
  </si>
  <si>
    <r>
      <rPr>
        <sz val="11"/>
        <color rgb="FF000000"/>
        <rFont val="Aptos Narrow"/>
        <family val="2"/>
        <scheme val="minor"/>
      </rPr>
      <t>Sisteminės rizikos rezervas (%)</t>
    </r>
  </si>
  <si>
    <r>
      <rPr>
        <sz val="11"/>
        <color rgb="FF000000"/>
        <rFont val="Aptos Narrow"/>
        <family val="2"/>
        <scheme val="minor"/>
      </rPr>
      <t>Pasaulinės sisteminės svarbos įstaigos rezervas (%)</t>
    </r>
  </si>
  <si>
    <r>
      <rPr>
        <sz val="11"/>
        <rFont val="Aptos Narrow"/>
        <family val="2"/>
        <scheme val="minor"/>
      </rPr>
      <t>Kitos sisteminės svarbos įstaigos rezervas (%)</t>
    </r>
  </si>
  <si>
    <r>
      <rPr>
        <sz val="11"/>
        <color rgb="FF000000"/>
        <rFont val="Aptos Narrow"/>
        <family val="2"/>
        <scheme val="minor"/>
      </rPr>
      <t>Jungtinio rezervo reikalavimas (%)</t>
    </r>
  </si>
  <si>
    <r>
      <rPr>
        <sz val="11"/>
        <color rgb="FF000000"/>
        <rFont val="Aptos Narrow"/>
        <family val="2"/>
        <scheme val="minor"/>
      </rPr>
      <t>Bendri kapitalo reikalavimai (%)</t>
    </r>
  </si>
  <si>
    <r>
      <rPr>
        <sz val="11"/>
        <color rgb="FF000000"/>
        <rFont val="Aptos Narrow"/>
        <family val="2"/>
        <scheme val="minor"/>
      </rPr>
      <t>Įvykdžius bendrus SREP nuosavų lėšų reikalavimus likusi CET1 suma (%)</t>
    </r>
  </si>
  <si>
    <r>
      <rPr>
        <b/>
        <sz val="11"/>
        <color rgb="FF000000"/>
        <rFont val="Aptos Narrow"/>
        <family val="2"/>
        <scheme val="minor"/>
      </rPr>
      <t>Sverto koeficientas</t>
    </r>
  </si>
  <si>
    <r>
      <rPr>
        <sz val="11"/>
        <color rgb="FF000000"/>
        <rFont val="Aptos Narrow"/>
        <family val="2"/>
        <scheme val="minor"/>
      </rPr>
      <t>Bendras pozicijų matas</t>
    </r>
  </si>
  <si>
    <r>
      <rPr>
        <b/>
        <sz val="11"/>
        <color theme="1"/>
        <rFont val="Aptos Narrow"/>
        <family val="2"/>
        <scheme val="minor"/>
      </rPr>
      <t>Papildomų nuosavų lėšų reikalavimai pernelyg didelio sverto rizikai padengti (bendro pozicijų mato procentinė dalis)</t>
    </r>
  </si>
  <si>
    <r>
      <rPr>
        <sz val="11"/>
        <rFont val="Aptos Narrow"/>
        <family val="2"/>
        <scheme val="minor"/>
      </rPr>
      <t>EU 14a</t>
    </r>
  </si>
  <si>
    <r>
      <rPr>
        <sz val="11"/>
        <rFont val="Aptos Narrow"/>
        <family val="2"/>
        <scheme val="minor"/>
      </rPr>
      <t>Papildomų nuosavų lėšų reikalavimai pernelyg didelio sverto rizikai padengti (%)</t>
    </r>
    <r>
      <rPr>
        <sz val="11"/>
        <rFont val="Aptos Narrow"/>
        <family val="2"/>
        <scheme val="minor"/>
      </rPr>
      <t xml:space="preserve"> </t>
    </r>
  </si>
  <si>
    <r>
      <rPr>
        <sz val="11"/>
        <rFont val="Aptos Narrow"/>
        <family val="2"/>
        <scheme val="minor"/>
      </rPr>
      <t>EU 14b</t>
    </r>
  </si>
  <si>
    <r>
      <rPr>
        <sz val="11"/>
        <color theme="1"/>
        <rFont val="Aptos Narrow"/>
        <family val="2"/>
        <charset val="186"/>
        <scheme val="minor"/>
      </rPr>
      <t xml:space="preserve">     </t>
    </r>
    <r>
      <rPr>
        <sz val="11"/>
        <color theme="1"/>
        <rFont val="Aptos Narrow"/>
        <family val="2"/>
        <charset val="186"/>
        <scheme val="minor"/>
      </rPr>
      <t>iš jų:</t>
    </r>
    <r>
      <rPr>
        <sz val="11"/>
        <color theme="1"/>
        <rFont val="Aptos Narrow"/>
        <family val="2"/>
        <charset val="186"/>
        <scheme val="minor"/>
      </rPr>
      <t xml:space="preserve"> </t>
    </r>
    <r>
      <rPr>
        <sz val="11"/>
        <color theme="1"/>
        <rFont val="Aptos Narrow"/>
        <family val="2"/>
        <charset val="186"/>
        <scheme val="minor"/>
      </rPr>
      <t>vykdytini naudojant CET1 kapitalą (procentiniais punktais)</t>
    </r>
  </si>
  <si>
    <r>
      <rPr>
        <sz val="11"/>
        <rFont val="Aptos Narrow"/>
        <family val="2"/>
        <scheme val="minor"/>
      </rPr>
      <t>EU 14c</t>
    </r>
  </si>
  <si>
    <r>
      <rPr>
        <sz val="11"/>
        <rFont val="Aptos Narrow"/>
        <family val="2"/>
        <scheme val="minor"/>
      </rPr>
      <t>Bendri SREP sverto koeficiento reikalavimai (%)</t>
    </r>
  </si>
  <si>
    <r>
      <rPr>
        <b/>
        <sz val="11"/>
        <rFont val="Aptos Narrow"/>
        <family val="2"/>
        <scheme val="minor"/>
      </rPr>
      <t>Sverto koeficiento rezervo ir viso sverto koeficiento reikalavimai (bendro pozicijų mato procentinė dalis)</t>
    </r>
  </si>
  <si>
    <r>
      <rPr>
        <sz val="11"/>
        <rFont val="Aptos Narrow"/>
        <family val="2"/>
        <scheme val="minor"/>
      </rPr>
      <t>EU 14d</t>
    </r>
  </si>
  <si>
    <r>
      <rPr>
        <sz val="11"/>
        <rFont val="Aptos Narrow"/>
        <family val="2"/>
        <scheme val="minor"/>
      </rPr>
      <t>EU 14e</t>
    </r>
  </si>
  <si>
    <r>
      <rPr>
        <b/>
        <sz val="11"/>
        <color rgb="FF000000"/>
        <rFont val="Aptos Narrow"/>
        <family val="2"/>
        <scheme val="minor"/>
      </rPr>
      <t>Padengimo likvidžiuoju turtu rodiklis</t>
    </r>
  </si>
  <si>
    <r>
      <rPr>
        <sz val="11"/>
        <color rgb="FF000000"/>
        <rFont val="Aptos Narrow"/>
        <family val="2"/>
        <scheme val="minor"/>
      </rPr>
      <t>Visas aukštos kokybės likvidusis turtas (HQLA) (vidutinė įvertinta vertė)</t>
    </r>
  </si>
  <si>
    <r>
      <rPr>
        <sz val="11"/>
        <rFont val="Aptos Narrow"/>
        <family val="2"/>
        <scheme val="minor"/>
      </rPr>
      <t>Netenkamų pinigų srautai. Bendra įvertinta vertė</t>
    </r>
    <r>
      <rPr>
        <sz val="11"/>
        <rFont val="Aptos Narrow"/>
        <family val="2"/>
        <scheme val="minor"/>
      </rPr>
      <t xml:space="preserve"> </t>
    </r>
  </si>
  <si>
    <r>
      <rPr>
        <sz val="11"/>
        <rFont val="Aptos Narrow"/>
        <family val="2"/>
        <scheme val="minor"/>
      </rPr>
      <t>EU 16b</t>
    </r>
  </si>
  <si>
    <r>
      <rPr>
        <sz val="11"/>
        <rFont val="Aptos Narrow"/>
        <family val="2"/>
        <scheme val="minor"/>
      </rPr>
      <t>Gaunamų pinigų srautai. Bendra įvertinta vertė</t>
    </r>
    <r>
      <rPr>
        <sz val="11"/>
        <rFont val="Aptos Narrow"/>
        <family val="2"/>
        <scheme val="minor"/>
      </rPr>
      <t xml:space="preserve"> </t>
    </r>
  </si>
  <si>
    <r>
      <rPr>
        <sz val="11"/>
        <color rgb="FF000000"/>
        <rFont val="Aptos Narrow"/>
        <family val="2"/>
        <scheme val="minor"/>
      </rPr>
      <t>Bendra grynųjų netenkamų pinigų srautų suma (koreguota vertė)</t>
    </r>
  </si>
  <si>
    <r>
      <rPr>
        <sz val="11"/>
        <color rgb="FF000000"/>
        <rFont val="Aptos Narrow"/>
        <family val="2"/>
        <scheme val="minor"/>
      </rPr>
      <t>Padengimo likvidžiuoju turtu rodiklis (%)</t>
    </r>
  </si>
  <si>
    <r>
      <rPr>
        <b/>
        <sz val="11"/>
        <color rgb="FF000000"/>
        <rFont val="Aptos Narrow"/>
        <family val="2"/>
        <scheme val="minor"/>
      </rPr>
      <t>Grynasis pastovaus finansavimo rodiklis</t>
    </r>
  </si>
  <si>
    <r>
      <rPr>
        <sz val="11"/>
        <color rgb="FF000000"/>
        <rFont val="Aptos Narrow"/>
        <family val="2"/>
        <scheme val="minor"/>
      </rPr>
      <t>Bendras turimas pastovus finansavimas</t>
    </r>
  </si>
  <si>
    <r>
      <rPr>
        <sz val="11"/>
        <color theme="1"/>
        <rFont val="Aptos Narrow"/>
        <family val="2"/>
        <charset val="186"/>
        <scheme val="minor"/>
      </rPr>
      <t>Bendras būtinas pastovus finansavimas</t>
    </r>
  </si>
  <si>
    <r>
      <rPr>
        <sz val="11"/>
        <color rgb="FF000000"/>
        <rFont val="Aptos Narrow"/>
        <family val="2"/>
        <scheme val="minor"/>
      </rPr>
      <t>NSFR rodiklis (%)</t>
    </r>
  </si>
  <si>
    <t>EU CCA forma. Reguliuojamų nuosavų lėšų priemonių ir tinkamų įsipareigojimų priemonių pagrindinės savybės</t>
  </si>
  <si>
    <t>XS2887816564</t>
  </si>
  <si>
    <t>Viešas</t>
  </si>
  <si>
    <t>Anglijos ir Lietuvos Respublikos</t>
  </si>
  <si>
    <t>Taip</t>
  </si>
  <si>
    <t>Tinkami įsipareigojimai</t>
  </si>
  <si>
    <t>Individualiu ir (iš dalies) konsoliduotu</t>
  </si>
  <si>
    <t xml:space="preserve"> Pirmaeilės privilegijuotosios euroobligacijos (KRR 72b straipsnis)</t>
  </si>
  <si>
    <t>Įsipareigojimas – amortizuota savikaina</t>
  </si>
  <si>
    <t>Fiksuoto termino</t>
  </si>
  <si>
    <t>Nėra</t>
  </si>
  <si>
    <t>Nustatyto dydžio, kuris bus pakeistas kintamu dydžiu</t>
  </si>
  <si>
    <t>4.853%; nuo 05/12/2027 1-year EUR Mid-Swap + 235 bps</t>
  </si>
  <si>
    <t>Ne</t>
  </si>
  <si>
    <t>Privaloma</t>
  </si>
  <si>
    <t>Nekaupiamieji</t>
  </si>
  <si>
    <t>Konvertuojamoji</t>
  </si>
  <si>
    <t>Banko finansinės būklės pablogėjimas, siekiant išlaikyti finansinio sektoriaus stabilumą. Gali inicijuot priežiūros institucija. Teisės aktais pagrįstas metodas ir sutartimi pagrįstas metodas</t>
  </si>
  <si>
    <t>Visiškai arba iš dalies</t>
  </si>
  <si>
    <t>Neapibrėžta emisijos sąlygose</t>
  </si>
  <si>
    <t xml:space="preserve">Bendro 1 lygio nuosavo kapitalo; </t>
  </si>
  <si>
    <t>Nuolatinis</t>
  </si>
  <si>
    <t>[Nustatytas sutarčių nuostatomis], jei priemonė atitinka reikalavimus, nustatytus KRR 72b straipsnio 2 dalies d punkto i papunktį</t>
  </si>
  <si>
    <t>Gyventojų ir SVV nedrausti indėliai</t>
  </si>
  <si>
    <t>- Euronext exchange Live quotes</t>
  </si>
  <si>
    <t>EU CCA MREL emisija (300) pirma</t>
  </si>
  <si>
    <t>EU CCA MREL emisija (300) antra</t>
  </si>
  <si>
    <t>XS3025213102</t>
  </si>
  <si>
    <t>4.597%; nuo 25/06/2029 1-year EUR Mid-Swap + 215 bps</t>
  </si>
  <si>
    <t>EU CCA MREL emisija (300) trečia</t>
  </si>
  <si>
    <t>XS3191554495</t>
  </si>
  <si>
    <t>3.739%; nuo 07/10/2028 1-year EUR Mid-Swap + 150 bps</t>
  </si>
  <si>
    <t>EU CCA emisija (AT1)</t>
  </si>
  <si>
    <t>XS2922133363</t>
  </si>
  <si>
    <t>Papildomas 1 lygio kapitalas</t>
  </si>
  <si>
    <t>Nuolatinės papildomo 1 lygio laikinojo nurašymo obligacijos (KRR 52 straipsnis)</t>
  </si>
  <si>
    <t>Nuolatinė</t>
  </si>
  <si>
    <t>Nustatyto dydžio</t>
  </si>
  <si>
    <t>8.75%;</t>
  </si>
  <si>
    <t>Nekonvertuojamoji</t>
  </si>
  <si>
    <t>Banko finansinės būklės pablogėjimas, siekiant išlaikyti finansinio sektoriaus stabilumą. Gali inicijuot priežiūros institucija. Teisės aktais pagrįstas metodas ir sutartimi pagrįstas metodas. Bendram 1 lygio kapitalui nukritus žemiau 5.125%</t>
  </si>
  <si>
    <t>Laikinas</t>
  </si>
  <si>
    <t>Pro rata principu</t>
  </si>
  <si>
    <t>2 lygio kapitalas</t>
  </si>
  <si>
    <t>https://live.euronext.com/en/product/bonds-detail/32806/documents</t>
  </si>
  <si>
    <t>EU CCA nuosavybė</t>
  </si>
  <si>
    <t>LT0000102253</t>
  </si>
  <si>
    <t>Lietuvos Respublikos</t>
  </si>
  <si>
    <t>Paprastosios akcijos (KRR 26 str.)</t>
  </si>
  <si>
    <t>Nuosavas kapitalas</t>
  </si>
  <si>
    <t>Be termino</t>
  </si>
  <si>
    <t>Kintamo</t>
  </si>
  <si>
    <t>Iš dalies savo nuožiūra</t>
  </si>
  <si>
    <t>[Nustatytas teisės aktais], jei priemonė atitinka reikalavimus, nustatytus KRR 72b straipsnio 2 dalies d punkto ii papunktį</t>
  </si>
  <si>
    <t>Artea bankas | Bendrovė — Nasdaq Baltijos birža</t>
  </si>
  <si>
    <t>EU CCA subordinuota skola (50)</t>
  </si>
  <si>
    <t>LT0000407751</t>
  </si>
  <si>
    <t>Subordinuoti skolos vertybiniai popieriai (KRR 63 str.)</t>
  </si>
  <si>
    <t>Nuo 22/06/2028 už nominalią vertę</t>
  </si>
  <si>
    <t>Nuo 22/06/2028 už nominalią vertę su 30 dienų įspėjimu</t>
  </si>
  <si>
    <t>10.75%; po 22/06/2028 5 year Mid-Swap Rate + 750 bps</t>
  </si>
  <si>
    <t>Banko finansinės būklės pablogėjimas, siekiant išlaikyti finansinio sektoriaus stabilumą. Gali inicijuot priežiūros institucija. Sutartimi pagrįstas metodas</t>
  </si>
  <si>
    <t>Bendro 1 lygio nuosavo kapitalo</t>
  </si>
  <si>
    <t>Kiti tinkami banko įsipareigojimai</t>
  </si>
  <si>
    <t>https://nasdaqbaltic.com/statistics/lt/instrument/LT0000407751/company?date=2024-02-02</t>
  </si>
  <si>
    <t>EU CCA subordinuota skola (25)</t>
  </si>
  <si>
    <t>LT0000409013</t>
  </si>
  <si>
    <t>Nuo 22/05/2029 už nominalią vertę</t>
  </si>
  <si>
    <t>Nuo 22/05/2029 už nominalią vertę ne mažesniu nei 30 dienų ir ne didesniu nei 60 dienų įspėjimu</t>
  </si>
  <si>
    <t>7.70%;</t>
  </si>
  <si>
    <t>https://nasdaqbaltic.com/statistics/lt/instrument/LT0000409013/company?date=2026-02-23</t>
  </si>
  <si>
    <r>
      <rPr>
        <sz val="11"/>
        <color rgb="FF000000"/>
        <rFont val="Aptos Narrow"/>
        <family val="2"/>
        <scheme val="minor"/>
      </rPr>
      <t>AUKŠTOS KOKYBĖS LIKVIDUSIS TURTAS</t>
    </r>
  </si>
  <si>
    <r>
      <rPr>
        <sz val="11"/>
        <color rgb="FF000000"/>
        <rFont val="Aptos Narrow"/>
        <family val="2"/>
        <scheme val="minor"/>
      </rPr>
      <t>Visas aukštos kokybės likvidusis turtas (HQLA)</t>
    </r>
  </si>
  <si>
    <r>
      <rPr>
        <sz val="11"/>
        <color rgb="FF000000"/>
        <rFont val="Aptos Narrow"/>
        <family val="2"/>
        <scheme val="minor"/>
      </rPr>
      <t>NETENKAMŲ PINIGŲ SRAUTAI</t>
    </r>
  </si>
  <si>
    <r>
      <rPr>
        <sz val="11"/>
        <color rgb="FF000000"/>
        <rFont val="Aptos Narrow"/>
        <family val="2"/>
        <scheme val="minor"/>
      </rPr>
      <t>Mažmeniniai indėliai ir mažų verslo klientų indėliai. Iš jų:</t>
    </r>
  </si>
  <si>
    <r>
      <rPr>
        <i/>
        <sz val="11"/>
        <color rgb="FF000000"/>
        <rFont val="Aptos Narrow"/>
        <family val="2"/>
        <scheme val="minor"/>
      </rPr>
      <t>Stabilūs indėliai</t>
    </r>
  </si>
  <si>
    <r>
      <rPr>
        <i/>
        <sz val="11"/>
        <color rgb="FF000000"/>
        <rFont val="Aptos Narrow"/>
        <family val="2"/>
        <scheme val="minor"/>
      </rPr>
      <t>Mažiau stabilūs indėliai</t>
    </r>
  </si>
  <si>
    <r>
      <rPr>
        <sz val="11"/>
        <color rgb="FF000000"/>
        <rFont val="Aptos Narrow"/>
        <family val="2"/>
        <scheme val="minor"/>
      </rPr>
      <t>Neužtikrintas didmeninis finansavimas</t>
    </r>
  </si>
  <si>
    <r>
      <rPr>
        <i/>
        <sz val="11"/>
        <color rgb="FF000000"/>
        <rFont val="Aptos Narrow"/>
        <family val="2"/>
        <scheme val="minor"/>
      </rPr>
      <t>Veiklos indėliai (visų sandorio šalių) ir indėliai kooperatinių bankų tinkluose</t>
    </r>
  </si>
  <si>
    <r>
      <rPr>
        <i/>
        <sz val="11"/>
        <color rgb="FF000000"/>
        <rFont val="Aptos Narrow"/>
        <family val="2"/>
        <scheme val="minor"/>
      </rPr>
      <t>Ne veiklos indėliai (visų sandorio šalių)</t>
    </r>
  </si>
  <si>
    <r>
      <rPr>
        <i/>
        <sz val="11"/>
        <color rgb="FF000000"/>
        <rFont val="Aptos Narrow"/>
        <family val="2"/>
        <scheme val="minor"/>
      </rPr>
      <t>Neužtikrinta skola</t>
    </r>
  </si>
  <si>
    <r>
      <rPr>
        <i/>
        <sz val="11"/>
        <color rgb="FF000000"/>
        <rFont val="Aptos Narrow"/>
        <family val="2"/>
        <scheme val="minor"/>
      </rPr>
      <t>Užtikrintas didmeninis finansavimas</t>
    </r>
  </si>
  <si>
    <r>
      <rPr>
        <sz val="11"/>
        <color rgb="FF000000"/>
        <rFont val="Aptos Narrow"/>
        <family val="2"/>
        <scheme val="minor"/>
      </rPr>
      <t>Papildomi reikalavimai</t>
    </r>
  </si>
  <si>
    <r>
      <rPr>
        <i/>
        <sz val="11"/>
        <color rgb="FF000000"/>
        <rFont val="Aptos Narrow"/>
        <family val="2"/>
        <scheme val="minor"/>
      </rPr>
      <t>Netenkamų pinigų srautai, susiję su išvestinių finansinių priemonių pozicijomis ir kitais reikalavimais užtikrinimo priemonėms</t>
    </r>
  </si>
  <si>
    <r>
      <rPr>
        <i/>
        <sz val="11"/>
        <color rgb="FF000000"/>
        <rFont val="Aptos Narrow"/>
        <family val="2"/>
        <scheme val="minor"/>
      </rPr>
      <t>Netenkamų pinigų srautai, susiję su skolos produktų finansavimo praradimu</t>
    </r>
  </si>
  <si>
    <r>
      <rPr>
        <i/>
        <sz val="11"/>
        <color rgb="FF000000"/>
        <rFont val="Aptos Narrow"/>
        <family val="2"/>
        <scheme val="minor"/>
      </rPr>
      <t>Kredito ir likvidumo priemonės</t>
    </r>
  </si>
  <si>
    <r>
      <rPr>
        <sz val="11"/>
        <color rgb="FF000000"/>
        <rFont val="Aptos Narrow"/>
        <family val="2"/>
        <scheme val="minor"/>
      </rPr>
      <t>Kiti sutartiniai finansavimo įsipareigojimai</t>
    </r>
  </si>
  <si>
    <r>
      <rPr>
        <sz val="11"/>
        <color rgb="FF000000"/>
        <rFont val="Aptos Narrow"/>
        <family val="2"/>
        <scheme val="minor"/>
      </rPr>
      <t>Kiti sąlyginiai finansavimo įsipareigojimai</t>
    </r>
  </si>
  <si>
    <r>
      <rPr>
        <sz val="11"/>
        <color rgb="FF000000"/>
        <rFont val="Aptos Narrow"/>
        <family val="2"/>
        <scheme val="minor"/>
      </rPr>
      <t>BENDRA NETENKAMŲ PINIGŲ SRAUTŲ SUMA</t>
    </r>
  </si>
  <si>
    <r>
      <rPr>
        <sz val="11"/>
        <color rgb="FF000000"/>
        <rFont val="Aptos Narrow"/>
        <family val="2"/>
        <scheme val="minor"/>
      </rPr>
      <t>GAUNAMŲ PINIGŲ SRAUTAI</t>
    </r>
  </si>
  <si>
    <r>
      <rPr>
        <sz val="11"/>
        <color rgb="FF000000"/>
        <rFont val="Aptos Narrow"/>
        <family val="2"/>
        <scheme val="minor"/>
      </rPr>
      <t>Užtikrintas skolinimas (pvz., atvirkštinio atpirkimo sandoriai)</t>
    </r>
  </si>
  <si>
    <r>
      <rPr>
        <sz val="11"/>
        <color rgb="FF000000"/>
        <rFont val="Aptos Narrow"/>
        <family val="2"/>
        <scheme val="minor"/>
      </rPr>
      <t>Gaunamų pinigų srautai iš visiškai veiksnių pozicijų</t>
    </r>
  </si>
  <si>
    <r>
      <rPr>
        <sz val="11"/>
        <color rgb="FF000000"/>
        <rFont val="Aptos Narrow"/>
        <family val="2"/>
        <scheme val="minor"/>
      </rPr>
      <t>Kiti gaunamų pinigų srautai</t>
    </r>
  </si>
  <si>
    <r>
      <rPr>
        <sz val="11"/>
        <color rgb="FF000000"/>
        <rFont val="Aptos Narrow"/>
        <family val="2"/>
        <scheme val="minor"/>
      </rPr>
      <t>EU 19a</t>
    </r>
  </si>
  <si>
    <r>
      <rPr>
        <sz val="11"/>
        <color rgb="FF000000"/>
        <rFont val="Aptos Narrow"/>
        <family val="2"/>
        <scheme val="minor"/>
      </rPr>
      <t>(Bendros įvertintos gaunamų pinigų srautų sumos ir bendros įvertintos netenkamų pinigų srautų sumos skirtumas, kai šie pinigų srautai susidaro dėl sandorių trečiosiose valstybėse, kur taikomi perleidimo apribojimai, arba kai jie išreikšti nekonvertuojamomis valiutomis)</t>
    </r>
  </si>
  <si>
    <r>
      <rPr>
        <sz val="11"/>
        <color rgb="FF000000"/>
        <rFont val="Aptos Narrow"/>
        <family val="2"/>
        <scheme val="minor"/>
      </rPr>
      <t>EU 19b</t>
    </r>
  </si>
  <si>
    <r>
      <rPr>
        <sz val="11"/>
        <color rgb="FF000000"/>
        <rFont val="Aptos Narrow"/>
        <family val="2"/>
        <scheme val="minor"/>
      </rPr>
      <t>(Iš specializuotos kredito įstaigos gaunamų pinigų srautų perviršis)</t>
    </r>
  </si>
  <si>
    <r>
      <rPr>
        <sz val="11"/>
        <color rgb="FF000000"/>
        <rFont val="Aptos Narrow"/>
        <family val="2"/>
        <scheme val="minor"/>
      </rPr>
      <t>BENDRA GAUNAMŲ PINIGŲ SRAUTŲ SUMA</t>
    </r>
  </si>
  <si>
    <r>
      <rPr>
        <i/>
        <sz val="11"/>
        <color rgb="FF000000"/>
        <rFont val="Aptos Narrow"/>
        <family val="2"/>
        <scheme val="minor"/>
      </rPr>
      <t>Gaunamų pinigų srautai, kuriems netaikoma viršutinė riba</t>
    </r>
  </si>
  <si>
    <r>
      <rPr>
        <i/>
        <sz val="11"/>
        <color rgb="FF000000"/>
        <rFont val="Aptos Narrow"/>
        <family val="2"/>
        <scheme val="minor"/>
      </rPr>
      <t>Gaunamų pinigų srautai, kuriems taikoma 90 % viršutinė riba</t>
    </r>
  </si>
  <si>
    <r>
      <rPr>
        <sz val="11"/>
        <color rgb="FF000000"/>
        <rFont val="Aptos Narrow"/>
        <family val="2"/>
        <scheme val="minor"/>
      </rPr>
      <t>EU 20c</t>
    </r>
  </si>
  <si>
    <r>
      <rPr>
        <i/>
        <sz val="11"/>
        <color rgb="FF000000"/>
        <rFont val="Aptos Narrow"/>
        <family val="2"/>
        <scheme val="minor"/>
      </rPr>
      <t>Gaunamų pinigų srautai, kuriems taikoma 75 % viršutinė riba</t>
    </r>
  </si>
  <si>
    <r>
      <rPr>
        <sz val="11"/>
        <color theme="1"/>
        <rFont val="Aptos Narrow"/>
        <family val="2"/>
        <charset val="186"/>
        <scheme val="minor"/>
      </rPr>
      <t>BENDRA PAKOREGUOTA VERTĖ</t>
    </r>
    <r>
      <rPr>
        <sz val="11"/>
        <color theme="1"/>
        <rFont val="Aptos Narrow"/>
        <family val="2"/>
        <charset val="186"/>
        <scheme val="minor"/>
      </rPr>
      <t xml:space="preserve"> </t>
    </r>
  </si>
  <si>
    <r>
      <rPr>
        <sz val="11"/>
        <color rgb="FF000000"/>
        <rFont val="Aptos Narrow"/>
        <family val="2"/>
        <scheme val="minor"/>
      </rPr>
      <t>EU-21</t>
    </r>
  </si>
  <si>
    <r>
      <rPr>
        <sz val="11"/>
        <color rgb="FF000000"/>
        <rFont val="Aptos Narrow"/>
        <family val="2"/>
        <scheme val="minor"/>
      </rPr>
      <t>LIKVIDUMO ATSARGA</t>
    </r>
  </si>
  <si>
    <r>
      <rPr>
        <sz val="11"/>
        <color rgb="FF000000"/>
        <rFont val="Aptos Narrow"/>
        <family val="2"/>
        <scheme val="minor"/>
      </rPr>
      <t>BENDRA GRYNOJI NETENKAMŲ PINIGŲ SRAUTŲ SUMA</t>
    </r>
  </si>
  <si>
    <r>
      <rPr>
        <sz val="11"/>
        <color rgb="FF000000"/>
        <rFont val="Aptos Narrow"/>
        <family val="2"/>
        <scheme val="minor"/>
      </rPr>
      <t>PADENGIMO LIKVIDŽIUOJU TURTU RODIKLIS</t>
    </r>
  </si>
  <si>
    <t>EU LIQ1 forma. Kiekybinė informacija apie LCR</t>
  </si>
  <si>
    <r>
      <rPr>
        <sz val="12"/>
        <color theme="1"/>
        <rFont val="Aptos Narrow"/>
        <family val="2"/>
        <scheme val="minor"/>
      </rPr>
      <t>Pagal KRR 451a straipsnio 3 dalį</t>
    </r>
  </si>
  <si>
    <r>
      <rPr>
        <b/>
        <sz val="11"/>
        <color theme="1"/>
        <rFont val="Aptos Narrow"/>
        <family val="2"/>
        <scheme val="minor"/>
      </rPr>
      <t>Turimo pastovaus finansavimo straipsniai</t>
    </r>
  </si>
  <si>
    <r>
      <rPr>
        <sz val="11"/>
        <color theme="1"/>
        <rFont val="Aptos Narrow"/>
        <family val="2"/>
        <charset val="186"/>
        <scheme val="minor"/>
      </rPr>
      <t>Kapitalo straipsniai ir priemonės</t>
    </r>
  </si>
  <si>
    <r>
      <rPr>
        <i/>
        <sz val="11"/>
        <color theme="1"/>
        <rFont val="Aptos Narrow"/>
        <family val="2"/>
        <scheme val="minor"/>
      </rPr>
      <t>Nuosavos lėšos</t>
    </r>
  </si>
  <si>
    <r>
      <rPr>
        <i/>
        <sz val="11"/>
        <color theme="1"/>
        <rFont val="Aptos Narrow"/>
        <family val="2"/>
        <scheme val="minor"/>
      </rPr>
      <t>Kitos kapitalo priemonės</t>
    </r>
  </si>
  <si>
    <r>
      <rPr>
        <sz val="11"/>
        <color theme="1"/>
        <rFont val="Aptos Narrow"/>
        <family val="2"/>
        <charset val="186"/>
        <scheme val="minor"/>
      </rPr>
      <t>Mažmeniniai indėliai</t>
    </r>
  </si>
  <si>
    <r>
      <rPr>
        <i/>
        <sz val="11"/>
        <color theme="1"/>
        <rFont val="Aptos Narrow"/>
        <family val="2"/>
        <scheme val="minor"/>
      </rPr>
      <t>Stabilūs indėliai</t>
    </r>
  </si>
  <si>
    <r>
      <rPr>
        <i/>
        <sz val="11"/>
        <color theme="1"/>
        <rFont val="Aptos Narrow"/>
        <family val="2"/>
        <scheme val="minor"/>
      </rPr>
      <t>Mažiau stabilūs indėliai</t>
    </r>
  </si>
  <si>
    <r>
      <rPr>
        <sz val="11"/>
        <color theme="1"/>
        <rFont val="Aptos Narrow"/>
        <family val="2"/>
        <charset val="186"/>
        <scheme val="minor"/>
      </rPr>
      <t>Didmeninis finansavimas</t>
    </r>
  </si>
  <si>
    <r>
      <rPr>
        <i/>
        <sz val="11"/>
        <color theme="1"/>
        <rFont val="Aptos Narrow"/>
        <family val="2"/>
        <scheme val="minor"/>
      </rPr>
      <t>Veiklos indėliai</t>
    </r>
  </si>
  <si>
    <r>
      <rPr>
        <i/>
        <sz val="11"/>
        <color theme="1"/>
        <rFont val="Aptos Narrow"/>
        <family val="2"/>
        <scheme val="minor"/>
      </rPr>
      <t>Kitas didmeninis finansavimas</t>
    </r>
  </si>
  <si>
    <r>
      <rPr>
        <sz val="11"/>
        <color theme="1"/>
        <rFont val="Aptos Narrow"/>
        <family val="2"/>
        <charset val="186"/>
        <scheme val="minor"/>
      </rPr>
      <t>Tarpusavyje susiję įsipareigojimai</t>
    </r>
  </si>
  <si>
    <r>
      <rPr>
        <sz val="11"/>
        <color theme="1"/>
        <rFont val="Aptos Narrow"/>
        <family val="2"/>
        <charset val="186"/>
        <scheme val="minor"/>
      </rPr>
      <t>Kiti įsipareigojimai</t>
    </r>
    <r>
      <rPr>
        <sz val="11"/>
        <color theme="1"/>
        <rFont val="Aptos Narrow"/>
        <family val="2"/>
        <charset val="186"/>
        <scheme val="minor"/>
      </rPr>
      <t xml:space="preserve"> </t>
    </r>
  </si>
  <si>
    <r>
      <rPr>
        <i/>
        <sz val="11"/>
        <color theme="1"/>
        <rFont val="Aptos Narrow"/>
        <family val="2"/>
        <scheme val="minor"/>
      </rPr>
      <t>Išvestinių finansinių priemonių įsipareigojimų NSFR</t>
    </r>
    <r>
      <rPr>
        <i/>
        <sz val="11"/>
        <color theme="1"/>
        <rFont val="Aptos Narrow"/>
        <family val="2"/>
        <scheme val="minor"/>
      </rPr>
      <t xml:space="preserve"> </t>
    </r>
  </si>
  <si>
    <r>
      <rPr>
        <i/>
        <sz val="11"/>
        <color theme="1"/>
        <rFont val="Aptos Narrow"/>
        <family val="2"/>
        <scheme val="minor"/>
      </rPr>
      <t>Visi kiti prie pirmesnių kategorijų nepriskirti įsipareigojimai ir kapitalo priemonės</t>
    </r>
  </si>
  <si>
    <r>
      <rPr>
        <b/>
        <sz val="11"/>
        <color theme="1"/>
        <rFont val="Aptos Narrow"/>
        <family val="2"/>
        <scheme val="minor"/>
      </rPr>
      <t>Bendras turimas pastovus finansavimas</t>
    </r>
  </si>
  <si>
    <r>
      <rPr>
        <b/>
        <sz val="11"/>
        <color theme="1"/>
        <rFont val="Aptos Narrow"/>
        <family val="2"/>
        <scheme val="minor"/>
      </rPr>
      <t>Būtino pastovaus finansavimo straipsniai</t>
    </r>
  </si>
  <si>
    <r>
      <rPr>
        <sz val="11"/>
        <color theme="1"/>
        <rFont val="Aptos Narrow"/>
        <family val="2"/>
        <charset val="186"/>
        <scheme val="minor"/>
      </rPr>
      <t>Visas aukštos kokybės likvidusis turtas (HQLA)</t>
    </r>
  </si>
  <si>
    <r>
      <rPr>
        <sz val="11"/>
        <color theme="1"/>
        <rFont val="Aptos Narrow"/>
        <family val="2"/>
        <charset val="186"/>
        <scheme val="minor"/>
      </rPr>
      <t>EU 15a</t>
    </r>
  </si>
  <si>
    <r>
      <rPr>
        <sz val="11"/>
        <color theme="1"/>
        <rFont val="Aptos Narrow"/>
        <family val="2"/>
        <charset val="186"/>
        <scheme val="minor"/>
      </rPr>
      <t>Suvaržytas turtas, kurio likęs terminas yra vieni metai arba daugiau, esantis užtikrinamojo turto grupėje</t>
    </r>
  </si>
  <si>
    <r>
      <rPr>
        <sz val="11"/>
        <color theme="1"/>
        <rFont val="Aptos Narrow"/>
        <family val="2"/>
        <charset val="186"/>
        <scheme val="minor"/>
      </rPr>
      <t>Kitose finansų įstaigose veiklos tikslais laikomi indėliai</t>
    </r>
  </si>
  <si>
    <r>
      <rPr>
        <sz val="11"/>
        <color theme="1"/>
        <rFont val="Aptos Narrow"/>
        <family val="2"/>
        <charset val="186"/>
        <scheme val="minor"/>
      </rPr>
      <t>Veiksnios paskolos ir vertybiniai popieriai</t>
    </r>
  </si>
  <si>
    <r>
      <rPr>
        <i/>
        <sz val="11"/>
        <rFont val="Aptos Narrow"/>
        <family val="2"/>
        <scheme val="minor"/>
      </rPr>
      <t>Veiksnūs vertybinių popierių įsigijimo finansavimo sandoriai su finansiniais klientais, užtikrinti 1 lygio HQLA, kuriam taikomas 0 % vertės sumažinimas</t>
    </r>
  </si>
  <si>
    <r>
      <rPr>
        <i/>
        <sz val="11"/>
        <color theme="1"/>
        <rFont val="Aptos Narrow"/>
        <family val="2"/>
        <scheme val="minor"/>
      </rPr>
      <t>Veiksnūs vertybinių popierių įsigijimo finansavimo sandoriai su finansiniais klientais, užtikrinti kitu turtu, ir paskolos bei išankstiniai mokėjimai finansų įstaigoms</t>
    </r>
  </si>
  <si>
    <r>
      <rPr>
        <i/>
        <sz val="11"/>
        <color theme="1"/>
        <rFont val="Aptos Narrow"/>
        <family val="2"/>
        <scheme val="minor"/>
      </rPr>
      <t>Veiksnios paskolos ne finansų bendrovėms, paskolos mažmeniniams ir mažiems verslo klientams ir paskolos valstybėms</t>
    </r>
    <r>
      <rPr>
        <i/>
        <sz val="11"/>
        <color theme="1"/>
        <rFont val="Aptos Narrow"/>
        <family val="2"/>
        <scheme val="minor"/>
      </rPr>
      <t xml:space="preserve"> bei viešojo sektoriaus subjektams. Iš jų:</t>
    </r>
  </si>
  <si>
    <r>
      <rPr>
        <i/>
        <sz val="11"/>
        <color theme="1"/>
        <rFont val="Aptos Narrow"/>
        <family val="2"/>
        <scheme val="minor"/>
      </rPr>
      <t>Paskolos, kurioms pagal sistemos „Bazelis II“ standartizuotą kredito rizikos vertinimo metodą taikomas 35 % ar mažesnis rizikos koeficientas</t>
    </r>
  </si>
  <si>
    <r>
      <rPr>
        <i/>
        <sz val="11"/>
        <color theme="1"/>
        <rFont val="Aptos Narrow"/>
        <family val="2"/>
        <scheme val="minor"/>
      </rPr>
      <t>Veiksnios gyvenamosios paskirties nekilnojamojo turto hipotekos. Iš jų:</t>
    </r>
    <r>
      <rPr>
        <i/>
        <sz val="11"/>
        <color theme="1"/>
        <rFont val="Aptos Narrow"/>
        <family val="2"/>
        <scheme val="minor"/>
      </rPr>
      <t xml:space="preserve"> </t>
    </r>
  </si>
  <si>
    <r>
      <rPr>
        <i/>
        <sz val="11"/>
        <color theme="1"/>
        <rFont val="Aptos Narrow"/>
        <family val="2"/>
        <scheme val="minor"/>
      </rPr>
      <t>Kitos paskolos ir vertybiniai popieriai, kurių atžvilgiu nėra įsipareigojimų neįvykdymo ir kurie nelaikomi HQLA, įskaitant vertybinius popierius, kuriais prekiaujama biržoje, ir su prekybos finansavimo balansiniais straipsniais susijusius produktus</t>
    </r>
  </si>
  <si>
    <r>
      <rPr>
        <sz val="11"/>
        <color theme="1"/>
        <rFont val="Aptos Narrow"/>
        <family val="2"/>
        <charset val="186"/>
        <scheme val="minor"/>
      </rPr>
      <t>Tarpusavyje susijęs turtas</t>
    </r>
  </si>
  <si>
    <r>
      <rPr>
        <sz val="11"/>
        <color theme="1"/>
        <rFont val="Aptos Narrow"/>
        <family val="2"/>
        <charset val="186"/>
        <scheme val="minor"/>
      </rPr>
      <t>Kitas turtas</t>
    </r>
    <r>
      <rPr>
        <sz val="11"/>
        <color theme="1"/>
        <rFont val="Aptos Narrow"/>
        <family val="2"/>
        <charset val="186"/>
        <scheme val="minor"/>
      </rPr>
      <t xml:space="preserve"> </t>
    </r>
  </si>
  <si>
    <r>
      <rPr>
        <i/>
        <sz val="11"/>
        <color theme="1"/>
        <rFont val="Aptos Narrow"/>
        <family val="2"/>
        <scheme val="minor"/>
      </rPr>
      <t>Prekės, kuriomis fiziškai prekiaujama biržoje</t>
    </r>
  </si>
  <si>
    <r>
      <rPr>
        <i/>
        <sz val="11"/>
        <color theme="1"/>
        <rFont val="Aptos Narrow"/>
        <family val="2"/>
        <scheme val="minor"/>
      </rPr>
      <t>Turtas, pateiktas kaip pradinė garantinė įmoka pagal išvestinių finansinių priemonių sutartis arba kaip įmokos į PSŠ įsipareigojimų neįvykdymo fondus</t>
    </r>
  </si>
  <si>
    <r>
      <rPr>
        <i/>
        <sz val="11"/>
        <color theme="1"/>
        <rFont val="Aptos Narrow"/>
        <family val="2"/>
        <scheme val="minor"/>
      </rPr>
      <t>Išvestinių finansinių priemonių turto NSFR</t>
    </r>
    <r>
      <rPr>
        <sz val="11"/>
        <color theme="1"/>
        <rFont val="Aptos Narrow"/>
        <family val="2"/>
        <charset val="186"/>
        <scheme val="minor"/>
      </rPr>
      <t> </t>
    </r>
  </si>
  <si>
    <r>
      <rPr>
        <i/>
        <sz val="11"/>
        <color theme="1"/>
        <rFont val="Aptos Narrow"/>
        <family val="2"/>
        <scheme val="minor"/>
      </rPr>
      <t>Išvestinių finansinių priemonių įsipareigojimų NSFR prieš atskaitant pateiktą kintamąją garantinę įmoką</t>
    </r>
    <r>
      <rPr>
        <i/>
        <sz val="11"/>
        <color theme="1"/>
        <rFont val="Aptos Narrow"/>
        <family val="2"/>
        <scheme val="minor"/>
      </rPr>
      <t xml:space="preserve"> </t>
    </r>
  </si>
  <si>
    <r>
      <rPr>
        <i/>
        <sz val="11"/>
        <color theme="1"/>
        <rFont val="Aptos Narrow"/>
        <family val="2"/>
        <scheme val="minor"/>
      </rPr>
      <t>Visas kitas turtas, neįtrauktas į pirmiau nurodytas kategorijas</t>
    </r>
  </si>
  <si>
    <r>
      <rPr>
        <sz val="11"/>
        <color theme="1"/>
        <rFont val="Aptos Narrow"/>
        <family val="2"/>
        <charset val="186"/>
        <scheme val="minor"/>
      </rPr>
      <t>Nebalansiniai straipsniai</t>
    </r>
  </si>
  <si>
    <r>
      <rPr>
        <b/>
        <sz val="11"/>
        <color theme="1"/>
        <rFont val="Aptos Narrow"/>
        <family val="2"/>
        <scheme val="minor"/>
      </rPr>
      <t>Bendras būtinas pastovus finansavimas</t>
    </r>
  </si>
  <si>
    <r>
      <rPr>
        <b/>
        <sz val="11"/>
        <color theme="1"/>
        <rFont val="Aptos Narrow"/>
        <family val="2"/>
        <scheme val="minor"/>
      </rPr>
      <t>Grynasis pastovaus finansavimo rodiklis (%)</t>
    </r>
  </si>
  <si>
    <t xml:space="preserve">EU LIQ2 forma. Grynasis pastovaus finansavimo rodiklis </t>
  </si>
  <si>
    <t>Ketvirtis, pasibaigęs (2025 gruodžio 31)</t>
  </si>
  <si>
    <r>
      <rPr>
        <sz val="8.5"/>
        <color theme="1"/>
        <rFont val="Segoe UI"/>
        <family val="2"/>
      </rPr>
      <t>005</t>
    </r>
  </si>
  <si>
    <r>
      <rPr>
        <sz val="8.5"/>
        <color theme="1"/>
        <rFont val="Segoe UI"/>
        <family val="2"/>
      </rPr>
      <t>Lėšos centriniuose bankuose ir kiti indėliai iki pareikalavimo</t>
    </r>
  </si>
  <si>
    <r>
      <rPr>
        <sz val="8.5"/>
        <color theme="1"/>
        <rFont val="Segoe UI"/>
        <family val="2"/>
      </rPr>
      <t>010</t>
    </r>
  </si>
  <si>
    <r>
      <rPr>
        <sz val="8.5"/>
        <color theme="1"/>
        <rFont val="Segoe UI"/>
        <family val="2"/>
      </rPr>
      <t>Paskolos ir išankstiniai mokėjimai</t>
    </r>
  </si>
  <si>
    <r>
      <rPr>
        <i/>
        <sz val="8"/>
        <color theme="1"/>
        <rFont val="Segoe UI"/>
        <family val="2"/>
      </rPr>
      <t>020</t>
    </r>
  </si>
  <si>
    <r>
      <rPr>
        <i/>
        <sz val="8"/>
        <color theme="1"/>
        <rFont val="Segoe UI"/>
        <family val="2"/>
      </rPr>
      <t>Centriniai bankai</t>
    </r>
  </si>
  <si>
    <r>
      <rPr>
        <i/>
        <sz val="8"/>
        <color theme="1"/>
        <rFont val="Segoe UI"/>
        <family val="2"/>
      </rPr>
      <t>030</t>
    </r>
  </si>
  <si>
    <r>
      <rPr>
        <i/>
        <sz val="8"/>
        <color theme="1"/>
        <rFont val="Segoe UI"/>
        <family val="2"/>
      </rPr>
      <t>Valdžios sektoriaus institucijos</t>
    </r>
  </si>
  <si>
    <r>
      <rPr>
        <i/>
        <sz val="8"/>
        <color theme="1"/>
        <rFont val="Segoe UI"/>
        <family val="2"/>
      </rPr>
      <t>040</t>
    </r>
  </si>
  <si>
    <r>
      <rPr>
        <i/>
        <sz val="8"/>
        <color theme="1"/>
        <rFont val="Segoe UI"/>
        <family val="2"/>
      </rPr>
      <t>Kredito įstaigos</t>
    </r>
  </si>
  <si>
    <r>
      <rPr>
        <i/>
        <sz val="8"/>
        <color theme="1"/>
        <rFont val="Segoe UI"/>
        <family val="2"/>
      </rPr>
      <t>050</t>
    </r>
  </si>
  <si>
    <r>
      <rPr>
        <i/>
        <sz val="8"/>
        <color theme="1"/>
        <rFont val="Segoe UI"/>
        <family val="2"/>
      </rPr>
      <t>Kitos finansų bendrovės</t>
    </r>
  </si>
  <si>
    <r>
      <rPr>
        <i/>
        <sz val="8"/>
        <color theme="1"/>
        <rFont val="Segoe UI"/>
        <family val="2"/>
      </rPr>
      <t>060</t>
    </r>
  </si>
  <si>
    <r>
      <rPr>
        <i/>
        <sz val="8"/>
        <color theme="1"/>
        <rFont val="Segoe UI"/>
        <family val="2"/>
      </rPr>
      <t>Ne finansų bendrovės</t>
    </r>
  </si>
  <si>
    <r>
      <rPr>
        <i/>
        <sz val="8"/>
        <color theme="1"/>
        <rFont val="Segoe UI"/>
        <family val="2"/>
      </rPr>
      <t>070</t>
    </r>
  </si>
  <si>
    <r>
      <rPr>
        <i/>
        <sz val="8"/>
        <color theme="1"/>
        <rFont val="Segoe UI"/>
        <family val="2"/>
      </rPr>
      <t xml:space="preserve">          </t>
    </r>
    <r>
      <rPr>
        <i/>
        <sz val="8"/>
        <color theme="1"/>
        <rFont val="Segoe UI"/>
        <family val="2"/>
      </rPr>
      <t>iš jų MVĮ</t>
    </r>
  </si>
  <si>
    <r>
      <rPr>
        <i/>
        <sz val="8"/>
        <color theme="1"/>
        <rFont val="Segoe UI"/>
        <family val="2"/>
      </rPr>
      <t>080</t>
    </r>
  </si>
  <si>
    <r>
      <rPr>
        <i/>
        <sz val="8"/>
        <color theme="1"/>
        <rFont val="Segoe UI"/>
        <family val="2"/>
      </rPr>
      <t>Namų ūkiai</t>
    </r>
  </si>
  <si>
    <r>
      <rPr>
        <sz val="8.5"/>
        <color theme="1"/>
        <rFont val="Segoe UI"/>
        <family val="2"/>
      </rPr>
      <t>090</t>
    </r>
  </si>
  <si>
    <r>
      <rPr>
        <sz val="8.5"/>
        <color theme="1"/>
        <rFont val="Segoe UI"/>
        <family val="2"/>
      </rPr>
      <t>Skolos vertybiniai popieriai</t>
    </r>
  </si>
  <si>
    <r>
      <rPr>
        <i/>
        <sz val="8"/>
        <color theme="1"/>
        <rFont val="Segoe UI"/>
        <family val="2"/>
      </rPr>
      <t>100</t>
    </r>
  </si>
  <si>
    <r>
      <rPr>
        <i/>
        <sz val="8"/>
        <color theme="1"/>
        <rFont val="Segoe UI"/>
        <family val="2"/>
      </rPr>
      <t>110</t>
    </r>
  </si>
  <si>
    <r>
      <rPr>
        <i/>
        <sz val="8"/>
        <color theme="1"/>
        <rFont val="Segoe UI"/>
        <family val="2"/>
      </rPr>
      <t>120</t>
    </r>
  </si>
  <si>
    <r>
      <rPr>
        <i/>
        <sz val="8"/>
        <color theme="1"/>
        <rFont val="Segoe UI"/>
        <family val="2"/>
      </rPr>
      <t>130</t>
    </r>
  </si>
  <si>
    <r>
      <rPr>
        <i/>
        <sz val="8"/>
        <color theme="1"/>
        <rFont val="Segoe UI"/>
        <family val="2"/>
      </rPr>
      <t>140</t>
    </r>
  </si>
  <si>
    <r>
      <rPr>
        <sz val="8.5"/>
        <color theme="1"/>
        <rFont val="Segoe UI"/>
        <family val="2"/>
      </rPr>
      <t>150</t>
    </r>
  </si>
  <si>
    <r>
      <rPr>
        <sz val="8.5"/>
        <color theme="1"/>
        <rFont val="Segoe UI"/>
        <family val="2"/>
      </rPr>
      <t>Balansinės pozicijos Nebalansinės pozicijos</t>
    </r>
  </si>
  <si>
    <r>
      <rPr>
        <i/>
        <sz val="8"/>
        <color theme="1"/>
        <rFont val="Segoe UI"/>
        <family val="2"/>
      </rPr>
      <t>160</t>
    </r>
  </si>
  <si>
    <r>
      <rPr>
        <i/>
        <sz val="8"/>
        <color theme="1"/>
        <rFont val="Segoe UI"/>
        <family val="2"/>
      </rPr>
      <t>170</t>
    </r>
  </si>
  <si>
    <r>
      <rPr>
        <i/>
        <sz val="8"/>
        <color theme="1"/>
        <rFont val="Segoe UI"/>
        <family val="2"/>
      </rPr>
      <t>180</t>
    </r>
  </si>
  <si>
    <r>
      <rPr>
        <i/>
        <sz val="8"/>
        <color theme="1"/>
        <rFont val="Segoe UI"/>
        <family val="2"/>
      </rPr>
      <t>190</t>
    </r>
  </si>
  <si>
    <r>
      <rPr>
        <i/>
        <sz val="8"/>
        <color theme="1"/>
        <rFont val="Segoe UI"/>
        <family val="2"/>
      </rPr>
      <t>200</t>
    </r>
  </si>
  <si>
    <r>
      <rPr>
        <i/>
        <sz val="8"/>
        <color theme="1"/>
        <rFont val="Segoe UI"/>
        <family val="2"/>
      </rPr>
      <t>210</t>
    </r>
  </si>
  <si>
    <r>
      <rPr>
        <b/>
        <i/>
        <sz val="8.5"/>
        <color theme="1"/>
        <rFont val="Segoe UI"/>
        <family val="2"/>
      </rPr>
      <t>220</t>
    </r>
  </si>
  <si>
    <r>
      <rPr>
        <b/>
        <i/>
        <sz val="8.5"/>
        <color theme="1"/>
        <rFont val="Segoe UI"/>
        <family val="2"/>
      </rPr>
      <t>Iš viso</t>
    </r>
  </si>
  <si>
    <t xml:space="preserve">EU CR1 forma. Veiksnios ir neveiksnios pozicijos ir susiję atidėjiniai </t>
  </si>
  <si>
    <r>
      <rPr>
        <sz val="11"/>
        <rFont val="Aptos Narrow"/>
        <family val="2"/>
        <scheme val="minor"/>
      </rPr>
      <t>Paskolos ir išankstiniai mokėjimai</t>
    </r>
  </si>
  <si>
    <r>
      <rPr>
        <sz val="11"/>
        <rFont val="Aptos Narrow"/>
        <family val="2"/>
        <scheme val="minor"/>
      </rPr>
      <t>Skolos vertybiniai popieriai</t>
    </r>
  </si>
  <si>
    <t>EU CR1-A forma. Pozicijų terminas</t>
  </si>
  <si>
    <t>EU CR2 forma. Neveiksnių paskolų ir kitų išankstinių mokėjimų sankaupos pokyčiai</t>
  </si>
  <si>
    <t>EU CQ1 forma. Restruktūrizuotų pozicijų kredito kokybė</t>
  </si>
  <si>
    <t>g</t>
  </si>
  <si>
    <t>h</t>
  </si>
  <si>
    <t>Pozicijų, kurioms taikytos restruktūrizavimo priemonės, bendra balansinė vertė / nominalioji suma</t>
  </si>
  <si>
    <t>Sukauptas vertės sumažėjimas, sukaupti neigiami tikrosios vertės pokyčiai dėl kredito rizikos ir atidėjiniai</t>
  </si>
  <si>
    <t>Užtikrinimo priemonės ir finansinės garantijos, gautos už restruktūrizuotas pozicijas</t>
  </si>
  <si>
    <t>Veiksnios restruktūrizuotos pozicijos</t>
  </si>
  <si>
    <t>Neveiksnios restruktūrizuotos pozicijos</t>
  </si>
  <si>
    <t>už veiksnias restruktūrizuotas pozicijas</t>
  </si>
  <si>
    <t>už neveiksnias restruktūrizuotas pozicijas</t>
  </si>
  <si>
    <t>Iš jų užtikrinimo priemonės ir finansinės garantijos, gautos už neveiksnias pozicijas, kurioms taikytos restruktūrizavimo priemonės</t>
  </si>
  <si>
    <t>Iš jų pozicijos esant įsipareigojimų neįvykdymui</t>
  </si>
  <si>
    <t>Iš jų sumažėjusios vertės pozicijos</t>
  </si>
  <si>
    <t>005</t>
  </si>
  <si>
    <t>Lėšos centriniuose bankuose ir kiti indėliai iki pareikalavimo</t>
  </si>
  <si>
    <t>Paskolos ir išankstiniai mokėjimai</t>
  </si>
  <si>
    <t>020</t>
  </si>
  <si>
    <t>Centriniai bankai</t>
  </si>
  <si>
    <t>030</t>
  </si>
  <si>
    <t>Valdžios sektoriaus institucijos</t>
  </si>
  <si>
    <t>040</t>
  </si>
  <si>
    <t>Kredito įstaigos</t>
  </si>
  <si>
    <t>050</t>
  </si>
  <si>
    <t>Kitos finansų bendrovės</t>
  </si>
  <si>
    <t>060</t>
  </si>
  <si>
    <t>Ne finansų bendrovės</t>
  </si>
  <si>
    <t>070</t>
  </si>
  <si>
    <t>Namų ūkiai</t>
  </si>
  <si>
    <t>080</t>
  </si>
  <si>
    <t>Skolos vertybiniai popieriai</t>
  </si>
  <si>
    <t>090</t>
  </si>
  <si>
    <t>Suteikti kreditavimo įsipareigojimai</t>
  </si>
  <si>
    <t xml:space="preserve">      iš jų MVĮ</t>
  </si>
  <si>
    <t>100</t>
  </si>
  <si>
    <t>110</t>
  </si>
  <si>
    <t>120</t>
  </si>
  <si>
    <t>130</t>
  </si>
  <si>
    <t>140</t>
  </si>
  <si>
    <t>150</t>
  </si>
  <si>
    <t>Balansinės pozicijos Nebalansinės pozicijos</t>
  </si>
  <si>
    <t>160</t>
  </si>
  <si>
    <t>170</t>
  </si>
  <si>
    <t>180</t>
  </si>
  <si>
    <t>190</t>
  </si>
  <si>
    <t>200</t>
  </si>
  <si>
    <t>210</t>
  </si>
  <si>
    <t>220</t>
  </si>
  <si>
    <t>i</t>
  </si>
  <si>
    <t>j</t>
  </si>
  <si>
    <t>k</t>
  </si>
  <si>
    <t>l</t>
  </si>
  <si>
    <t>Bendra balansinė vertė / nominalioji suma</t>
  </si>
  <si>
    <t>Veiksnios pozicijos</t>
  </si>
  <si>
    <t>Neveiksnios pozicijos</t>
  </si>
  <si>
    <t>Pradelsta &gt; 30 dienų ≤ 90 dienų</t>
  </si>
  <si>
    <t xml:space="preserve">Pradelsta
&gt; 1 metai ≤ 2 metai
</t>
  </si>
  <si>
    <t xml:space="preserve">Pradelsta
&gt; 2 metai ≤ 5 metai
</t>
  </si>
  <si>
    <t xml:space="preserve">Pradelsta
&gt; 5 metai ≤ 7 metai
</t>
  </si>
  <si>
    <t>Pradelsta &gt; 7 metus</t>
  </si>
  <si>
    <t>EU CQ3 forma. Veiksnių ir neveiksnių pozicijų kredito kokybė pagal pradelstas dienas</t>
  </si>
  <si>
    <t>Bendra balansinė vertė / nominalioji suma</t>
  </si>
  <si>
    <t>Sukauptas vertės sumažėjimas</t>
  </si>
  <si>
    <t>Atidėjiniai suteiktiems nebalansiniams įsipareigojimams ir finansinėms garantijoms</t>
  </si>
  <si>
    <t>Sukaupti neigiami tikrosios vertės pokyčiai dėl kredito rizikos, susijusios su neveiksniomis pozicijomis</t>
  </si>
  <si>
    <t>iš jos neveiksnios pozicijos</t>
  </si>
  <si>
    <t>iš jos sumažėjusios vertės pozicijos</t>
  </si>
  <si>
    <t>Balansinės pozicijos</t>
  </si>
  <si>
    <t>Kitos šalys</t>
  </si>
  <si>
    <t>EU CQ4 forma. Neveiksnių pozicijų kokybė pagal geografinius duomenis </t>
  </si>
  <si>
    <t>Žemės ūkis, miškininkystė ir žuvininkystė</t>
  </si>
  <si>
    <t>Kasyba ir karjerų eksploatavimas</t>
  </si>
  <si>
    <t>Apdirbamoji gamyba</t>
  </si>
  <si>
    <t>Elektros, dujų, garo tiekimas ir oro kondicionavimas</t>
  </si>
  <si>
    <t>Vandens tiekimas</t>
  </si>
  <si>
    <t>Statyba</t>
  </si>
  <si>
    <t>Didmeninė ir mažmeninė prekyba</t>
  </si>
  <si>
    <t>Transportas ir saugojimas</t>
  </si>
  <si>
    <t>Apgyvendinimo ir maitinimo paslaugų veikla</t>
  </si>
  <si>
    <t>Informacija ir ryšiai</t>
  </si>
  <si>
    <t>Finansinė ir draudimo veikla</t>
  </si>
  <si>
    <t>Nekilnojamojo turto operacijos</t>
  </si>
  <si>
    <t>Profesinė, mokslinė ir techninė veikla</t>
  </si>
  <si>
    <t>Administracinė ir aptarnavimo veikla</t>
  </si>
  <si>
    <t>Viešasis valdymas ir gynyba, privalomasis socialinis draudimas</t>
  </si>
  <si>
    <t>Švietimas</t>
  </si>
  <si>
    <t>Žmonių sveikatos priežiūra ir socialinis darbas</t>
  </si>
  <si>
    <t>Meninė, pramoginė ir poilsio organizavimo veikla</t>
  </si>
  <si>
    <t>Kitos paslaugos</t>
  </si>
  <si>
    <t>EU CQ5 forma. Paskolų ir kitų išankstinių mokėjimų ne finansų bendrovėms kredito kokybė pagal sektorių</t>
  </si>
  <si>
    <t>Bendra balansinė vertė</t>
  </si>
  <si>
    <t>iš jos paskolos ir kiti išankstiniai mokėjimai, kurių vertė sumažėjusi</t>
  </si>
  <si>
    <t xml:space="preserve">EU CQ7 forma. Užtikrinimo priemonės, perimtos vykdant nuosavybės teisės realizavimo ir vykdymo procesus </t>
  </si>
  <si>
    <t xml:space="preserve">Užtikrinimo priemonės, perimtos realizuojant nuosavybės teisę </t>
  </si>
  <si>
    <t>Vertė per pirminį pripažinimą</t>
  </si>
  <si>
    <t>Sukaupti neigiami pokyčiai</t>
  </si>
  <si>
    <t>Nekilnojamasis turtas, įranga ir įrengimai</t>
  </si>
  <si>
    <t>Prie nekilnojamojo turto, įrangos ir įrengimų nepriskiriamas turtas</t>
  </si>
  <si>
    <t>Gyvenamosios paskirties nekilnojamasis turtas</t>
  </si>
  <si>
    <t>Komercinės paskirties nekilnojamasis turtas</t>
  </si>
  <si>
    <t>Kilnojamasis turtas (automobiliai, laivai ir t. t.)</t>
  </si>
  <si>
    <t>Nuosavybės ir skolos priemonės</t>
  </si>
  <si>
    <t>Kitos užtikrinimo priemonės</t>
  </si>
  <si>
    <t>EU CR3 forma. KRM priemonių apžvalga.  Informacijos apie kredito rizikos mažinimo priemonių taikymą atskleidimas</t>
  </si>
  <si>
    <t>EU AE1 forma. Suvaržytas ir nesuvaržytas turtas</t>
  </si>
  <si>
    <t>EU AE2 forma. Gautos užtikrinimo priemonės ir išleisti nuosavi skolos vertybiniai popieriai</t>
  </si>
  <si>
    <r>
      <rPr>
        <b/>
        <sz val="11"/>
        <color theme="1"/>
        <rFont val="Aptos Narrow"/>
        <family val="2"/>
        <scheme val="minor"/>
      </rPr>
      <t>010</t>
    </r>
  </si>
  <si>
    <t>EU AE3 forma. Suvaržymo šaltiniai</t>
  </si>
  <si>
    <r>
      <rPr>
        <b/>
        <sz val="9"/>
        <color theme="1"/>
        <rFont val="Segoe UI"/>
        <family val="2"/>
      </rPr>
      <t xml:space="preserve">Taikant </t>
    </r>
    <r>
      <rPr>
        <b/>
        <sz val="9"/>
        <color theme="1"/>
        <rFont val="Segoe UI"/>
        <family val="2"/>
      </rPr>
      <t>20 000 EUR ribą</t>
    </r>
  </si>
  <si>
    <r>
      <rPr>
        <sz val="9"/>
        <rFont val="Segoe UI"/>
        <family val="2"/>
      </rPr>
      <t>Bendra operacinės rizikos nuostolių suma, atėmus susigrąžintas sumas (be išimčių)</t>
    </r>
  </si>
  <si>
    <r>
      <rPr>
        <sz val="9"/>
        <rFont val="Segoe UI"/>
        <family val="2"/>
      </rPr>
      <t>Bendra operacinės rizikos nuostolių suma</t>
    </r>
  </si>
  <si>
    <r>
      <rPr>
        <sz val="9"/>
        <rFont val="Segoe UI"/>
        <family val="2"/>
      </rPr>
      <t>Bendra neįtrauktų operacinės rizikos nuostolių suma</t>
    </r>
    <r>
      <rPr>
        <sz val="9"/>
        <rFont val="Segoe UI"/>
        <family val="2"/>
      </rPr>
      <t xml:space="preserve"> </t>
    </r>
  </si>
  <si>
    <r>
      <rPr>
        <sz val="9"/>
        <rFont val="Segoe UI"/>
        <family val="2"/>
      </rPr>
      <t>Bendras neįtrauktų operacinės rizikos įvykių skaičius</t>
    </r>
    <r>
      <rPr>
        <sz val="9"/>
        <rFont val="Segoe UI"/>
        <family val="2"/>
      </rPr>
      <t xml:space="preserve"> </t>
    </r>
  </si>
  <si>
    <r>
      <rPr>
        <sz val="9"/>
        <rFont val="Segoe UI"/>
        <family val="2"/>
      </rPr>
      <t>Bendra operacinės rizikos nuostolių suma, atėmus susigrąžintas sumas ir neįtrauktus nuostolius</t>
    </r>
  </si>
  <si>
    <r>
      <rPr>
        <b/>
        <sz val="9"/>
        <color theme="1"/>
        <rFont val="Segoe UI"/>
        <family val="2"/>
      </rPr>
      <t xml:space="preserve">Taikant </t>
    </r>
    <r>
      <rPr>
        <b/>
        <sz val="9"/>
        <color theme="1"/>
        <rFont val="Segoe UI"/>
        <family val="2"/>
      </rPr>
      <t>100 000 EUR ribą</t>
    </r>
  </si>
  <si>
    <r>
      <rPr>
        <sz val="9"/>
        <color theme="1"/>
        <rFont val="Segoe UI"/>
        <family val="2"/>
      </rPr>
      <t>Bendra operacinės rizikos nuostolių suma, atėmus susigrąžintas sumas (be išimčių)</t>
    </r>
  </si>
  <si>
    <r>
      <rPr>
        <sz val="9"/>
        <color theme="1"/>
        <rFont val="Segoe UI"/>
        <family val="2"/>
      </rPr>
      <t>Bendra operacinės rizikos nuostolių suma</t>
    </r>
  </si>
  <si>
    <r>
      <rPr>
        <sz val="9"/>
        <color theme="1"/>
        <rFont val="Segoe UI"/>
        <family val="2"/>
      </rPr>
      <t>Bendra neįtrauktų operacinės rizikos nuostolių suma</t>
    </r>
    <r>
      <rPr>
        <sz val="9"/>
        <color theme="1"/>
        <rFont val="Segoe UI"/>
        <family val="2"/>
      </rPr>
      <t xml:space="preserve"> </t>
    </r>
  </si>
  <si>
    <r>
      <rPr>
        <sz val="9"/>
        <color theme="1"/>
        <rFont val="Segoe UI"/>
        <family val="2"/>
      </rPr>
      <t>Bendras neįtrauktų operacinės rizikos įvykių skaičius</t>
    </r>
    <r>
      <rPr>
        <sz val="9"/>
        <color theme="1"/>
        <rFont val="Segoe UI"/>
        <family val="2"/>
      </rPr>
      <t xml:space="preserve"> </t>
    </r>
  </si>
  <si>
    <r>
      <rPr>
        <sz val="9"/>
        <color theme="1"/>
        <rFont val="Segoe UI"/>
        <family val="2"/>
      </rPr>
      <t>Bendra operacinės rizikos nuostolių suma, atėmus susigrąžintas sumas ir neįtrauktus nuostolius</t>
    </r>
  </si>
  <si>
    <r>
      <rPr>
        <b/>
        <sz val="9"/>
        <color theme="1"/>
        <rFont val="Segoe UI"/>
        <family val="2"/>
      </rPr>
      <t>Išsami informacija apie operacinės rizikos kapitalo apskaičiavimą</t>
    </r>
  </si>
  <si>
    <r>
      <rPr>
        <sz val="9"/>
        <color rgb="FF000000"/>
        <rFont val="Segoe UI"/>
        <family val="2"/>
      </rPr>
      <t>Netaikoma</t>
    </r>
  </si>
  <si>
    <t xml:space="preserve"> EU OR1 forma. Operacinės rizikos nuostoliai</t>
  </si>
  <si>
    <t>Vartojimo finansavimo veikla</t>
  </si>
  <si>
    <t>Gyvybės draudimo veikla</t>
  </si>
  <si>
    <t>EU SEC1 forma. Pakeitimo vertybiniais popieriais pozicijos ne prekybos knygoje</t>
  </si>
  <si>
    <t>m</t>
  </si>
  <si>
    <t>n</t>
  </si>
  <si>
    <t>o</t>
  </si>
  <si>
    <t>Įstaiga veikia kaip iniciatorė</t>
  </si>
  <si>
    <t>Įstaiga veikia kaip rėmėja</t>
  </si>
  <si>
    <t>Įstaiga veikia kaip investuotoja</t>
  </si>
  <si>
    <t>Tradiciniai sandoriai</t>
  </si>
  <si>
    <t>Sintetiniai sandoriai</t>
  </si>
  <si>
    <t>Tarpinė suma</t>
  </si>
  <si>
    <t>PSS pozicija</t>
  </si>
  <si>
    <t>ne PSS pozicija</t>
  </si>
  <si>
    <t>iš jos: pozicija, kurios atžvilgiu atliktas reikšmingas rizikos perleidimas</t>
  </si>
  <si>
    <t>Bendra pozicijų suma</t>
  </si>
  <si>
    <t>Bendra mažmeninių pozicijų suma</t>
  </si>
  <si>
    <t xml:space="preserve">   gyvenamosios paskirties nekilnojamojo turto hipoteka</t>
  </si>
  <si>
    <t xml:space="preserve">   kredito kortelės</t>
  </si>
  <si>
    <t xml:space="preserve">   kitos mažmeninės pozicijos </t>
  </si>
  <si>
    <t xml:space="preserve">   pakartotinis pakeitimas vertybiniais popieriais</t>
  </si>
  <si>
    <t>Bendra didmeninių pozicijų suma</t>
  </si>
  <si>
    <t xml:space="preserve">   paskolos įmonėms</t>
  </si>
  <si>
    <t xml:space="preserve">   komercinės paskirties nekilnojamojo turto hipoteka </t>
  </si>
  <si>
    <t xml:space="preserve">   išperkamoji nuoma ir gautinos sumos</t>
  </si>
  <si>
    <t xml:space="preserve">   kitos didmeninės pozicijos</t>
  </si>
  <si>
    <t>EU SEC3 forma. Pakeitimo vertybiniais popieriais pozicijos ne prekybos knygoje ir susiję reguliuojamojo kapitalo reikalavimai. Įstaiga, veikianti kaip iniciatorė arba rėmėja</t>
  </si>
  <si>
    <t>EU-p</t>
  </si>
  <si>
    <t>EU-q</t>
  </si>
  <si>
    <t>Pozicijos vertės (pagal rizikos koeficientų (RW) intervalus / atskaitymus)</t>
  </si>
  <si>
    <t>Pozicijos vertės (pagal reguliavimo metodą)</t>
  </si>
  <si>
    <t>RWEA (pagal reguliavimo metodą)</t>
  </si>
  <si>
    <t>Kapitalo poreikio koeficientas pritaikius viršutinę ribą</t>
  </si>
  <si>
    <t>≤ 20 % RW</t>
  </si>
  <si>
    <t xml:space="preserve"> &gt; 20–50% RW</t>
  </si>
  <si>
    <t xml:space="preserve"> &gt; 50–100% RW</t>
  </si>
  <si>
    <t xml:space="preserve"> &gt; 100–1 250 % RW</t>
  </si>
  <si>
    <t>1250 % rizikos koeficientas / atskaitymai</t>
  </si>
  <si>
    <t>SEC-IRBA</t>
  </si>
  <si>
    <t>SEC-ERBA
(įskaitant IAA)</t>
  </si>
  <si>
    <t>SEC-SA</t>
  </si>
  <si>
    <t>1 250 % RW /
atskaitymai</t>
  </si>
  <si>
    <t xml:space="preserve">Tradiciniai sandoriai </t>
  </si>
  <si>
    <t xml:space="preserve">   Pakeitimas vertybiniais popieriais</t>
  </si>
  <si>
    <t xml:space="preserve">       Mažmeninės pozicijos</t>
  </si>
  <si>
    <t xml:space="preserve">       iš jų PSS</t>
  </si>
  <si>
    <t xml:space="preserve">       Didmeninės pozicijos</t>
  </si>
  <si>
    <t xml:space="preserve">   Pakartotinis pakeitimas vertybiniais popieriais</t>
  </si>
  <si>
    <t xml:space="preserve">Sintetiniai sandoriai </t>
  </si>
  <si>
    <t>EU SEC5 forma. Įstaigos vertybiniais popieriais pakeistos pozicijos. Pozicijos esant įsipareigojimų neįvykdymui ir specifinės kredito rizikos koregavimai</t>
  </si>
  <si>
    <t>Įstaigos vertybiniais popieriais pakeistos pozicijos. Įstaiga veikia kaip iniciatorė arba rėmėja</t>
  </si>
  <si>
    <t>Bendra neapmokėta nominalioji suma</t>
  </si>
  <si>
    <t>Bendra specifinių kredito rizikos koregavimų per laikotarpį suma</t>
  </si>
  <si>
    <t>iš jos pozicijos esant įsipareigojimų neįvykdymui</t>
  </si>
  <si>
    <t>requirement</t>
  </si>
  <si>
    <r>
      <rPr>
        <sz val="11"/>
        <rFont val="Aptos Narrow"/>
        <family val="2"/>
        <scheme val="minor"/>
      </rPr>
      <t>Lygiagretaus palūkanų normų kilimo sukrėtimas</t>
    </r>
  </si>
  <si>
    <r>
      <rPr>
        <sz val="11"/>
        <rFont val="Aptos Narrow"/>
        <family val="2"/>
        <scheme val="minor"/>
      </rPr>
      <t>Lygiagretaus palūkanų normų kritimo sukrėtimas</t>
    </r>
    <r>
      <rPr>
        <sz val="11"/>
        <rFont val="Aptos Narrow"/>
        <family val="2"/>
        <scheme val="minor"/>
      </rPr>
      <t xml:space="preserve"> </t>
    </r>
  </si>
  <si>
    <r>
      <rPr>
        <sz val="11"/>
        <rFont val="Aptos Narrow"/>
        <family val="2"/>
        <scheme val="minor"/>
      </rPr>
      <t>Palūkanų kreivės statėjimo sukrėtimas</t>
    </r>
    <r>
      <rPr>
        <sz val="11"/>
        <rFont val="Aptos Narrow"/>
        <family val="2"/>
        <scheme val="minor"/>
      </rPr>
      <t xml:space="preserve"> </t>
    </r>
  </si>
  <si>
    <r>
      <rPr>
        <sz val="11"/>
        <rFont val="Aptos Narrow"/>
        <family val="2"/>
        <scheme val="minor"/>
      </rPr>
      <t>Palūkanų kreivės plokštėjimo sukrėtimas</t>
    </r>
  </si>
  <si>
    <r>
      <rPr>
        <sz val="11"/>
        <rFont val="Aptos Narrow"/>
        <family val="2"/>
        <scheme val="minor"/>
      </rPr>
      <t>Sukrėtimas kylant trumpalaikėms palūkanų normoms</t>
    </r>
  </si>
  <si>
    <r>
      <rPr>
        <sz val="11"/>
        <rFont val="Aptos Narrow"/>
        <family val="2"/>
        <scheme val="minor"/>
      </rPr>
      <t>Sukrėtimas krentant trumpalaikėms palūkanų normoms</t>
    </r>
  </si>
  <si>
    <t xml:space="preserve"> EU IRRBB1 forma. Palūkanų normos rizika dėl ne prekybos knygos veiklos</t>
  </si>
  <si>
    <t>Bendros rizikos pozicijos sumos (TREA)</t>
  </si>
  <si>
    <t>Bendra nuosavų lėšų reikalavimų suma</t>
  </si>
  <si>
    <t>Turimos nuosavos lėšos (sumos)</t>
  </si>
  <si>
    <t>Pozicijos vertė</t>
  </si>
  <si>
    <t>Rizikos pozicijos suma</t>
  </si>
  <si>
    <t xml:space="preserve"> </t>
  </si>
  <si>
    <t>Paskelbtose finansinėse ataskaitose nurodytos balansinės vertės</t>
  </si>
  <si>
    <t>Balansinės vertės pagal prudencinio konsolidavimo apimtį</t>
  </si>
  <si>
    <t>Straipsnių balansinės vertės</t>
  </si>
  <si>
    <t>Straipsnių, kuriems taikoma kredito rizikos sistema</t>
  </si>
  <si>
    <t xml:space="preserve">Straipsnių, kuriems taikoma sandorio šalies kredito rizikos sistema </t>
  </si>
  <si>
    <t>Straipsnių, kuriems taikoma pakeitimo vertybiniais popieriais sistema</t>
  </si>
  <si>
    <t>Straipsnių, kuriems taikoma rinkos rizikos sistema</t>
  </si>
  <si>
    <t>Straipsnių, kuriems netaikomi nuosavų lėšų reikalavimai ir kurie atskaitomi iš nuosavų lėšų</t>
  </si>
  <si>
    <t xml:space="preserve">Straipsniai, kuriems taikoma </t>
  </si>
  <si>
    <t xml:space="preserve">sandorio šalies kredito rizikos sistema </t>
  </si>
  <si>
    <t>rinkos rizikos sistema</t>
  </si>
  <si>
    <t>Subjekto pavadinimas</t>
  </si>
  <si>
    <t>Apskaitos konsolidavimo metodas</t>
  </si>
  <si>
    <t>Prudencinio konsolidavimo metodas</t>
  </si>
  <si>
    <t>Subjekto aprašymas</t>
  </si>
  <si>
    <t>Subjektas yra proporcingai konsoliduotas</t>
  </si>
  <si>
    <t>Subjektui taikytas nuosavybės metodas</t>
  </si>
  <si>
    <t>Subjektas yra nei konsoliduotas, nei atskaitytas</t>
  </si>
  <si>
    <t>Subjektas yra atskaitytas</t>
  </si>
  <si>
    <t xml:space="preserve"> a)</t>
  </si>
  <si>
    <t xml:space="preserve">  b)</t>
  </si>
  <si>
    <t>Sumos</t>
  </si>
  <si>
    <r>
      <t>Šaltinis pagrįstas balanso pagal reguliuojamąją konsolidavimo apimtį nuorodų numeriais / raidėmis</t>
    </r>
    <r>
      <rPr>
        <sz val="11"/>
        <color theme="0"/>
        <rFont val="Aptos Narrow"/>
        <family val="2"/>
        <scheme val="minor"/>
      </rPr>
      <t> </t>
    </r>
  </si>
  <si>
    <t>Balansas, teikiamas paskelbtose finansinėse ataskaitose</t>
  </si>
  <si>
    <t>Pagal reguliuojamąją konsolidavimo apimtį</t>
  </si>
  <si>
    <t>Nuoroda</t>
  </si>
  <si>
    <r>
      <rPr>
        <b/>
        <sz val="11"/>
        <color theme="1"/>
        <rFont val="Aptos Narrow"/>
        <family val="2"/>
        <scheme val="minor"/>
      </rPr>
      <t xml:space="preserve">Visas turtas </t>
    </r>
  </si>
  <si>
    <t>Bendrosios kredito pozicijos</t>
  </si>
  <si>
    <t>Atitinkamos kredito pozicijos. Rinkos rizika</t>
  </si>
  <si>
    <t>Pakeitimo vertybiniais popieriais pozicijos. Ne prekybos knygos pozicijų vertė</t>
  </si>
  <si>
    <t>Bendra pozicijos vertė</t>
  </si>
  <si>
    <t>Nuosavų lėšų reikalavimai</t>
  </si>
  <si>
    <t xml:space="preserve">Pagal riziką įvertintų pozicijų sumos </t>
  </si>
  <si>
    <t>Nuosavų lėšų reikalavimams taikomi koeficientai
(%)</t>
  </si>
  <si>
    <t>Anticiklinio kapitalo rezervo norma
(%)</t>
  </si>
  <si>
    <t>Pozicijos vertė pagal standartizuotą metodą</t>
  </si>
  <si>
    <t>Pozicijos vertė pagal IRB metodą</t>
  </si>
  <si>
    <t>Prekybos knygos ilgųjų ir trumpųjų pozicijų suma standartizuotam metodui</t>
  </si>
  <si>
    <t>Prekybos knygos pozicijų vertė vidaus modeliams</t>
  </si>
  <si>
    <t>Atitinkamos kredito rizikos pozicijos. Kredito rizika</t>
  </si>
  <si>
    <t xml:space="preserve">Atitinkamos kredito pozicijos. Pakeitimo vertybiniais popieriais pozicijos ne prekybos knygoje </t>
  </si>
  <si>
    <t xml:space="preserve"> Iš viso</t>
  </si>
  <si>
    <t>Suskirstymas pagal šalį</t>
  </si>
  <si>
    <t>Taikytina suma</t>
  </si>
  <si>
    <r>
      <rPr>
        <b/>
        <sz val="11"/>
        <rFont val="Aptos Narrow"/>
        <family val="2"/>
        <scheme val="minor"/>
      </rPr>
      <t xml:space="preserve">Bendra išvestinių finansinių priemonių pozicijų suma </t>
    </r>
  </si>
  <si>
    <r>
      <rPr>
        <b/>
        <sz val="11"/>
        <rFont val="Aptos Narrow"/>
        <family val="2"/>
        <scheme val="minor"/>
      </rPr>
      <t xml:space="preserve">Bendra balansinių pozicijų (išskyrus išvestines finansines priemones ir VPĮFS) suma </t>
    </r>
  </si>
  <si>
    <t>Bendra neįvertinta vertė (vidutinė)</t>
  </si>
  <si>
    <t>Bendra įvertinta vertė (vidutinė)</t>
  </si>
  <si>
    <t>EU 1a</t>
  </si>
  <si>
    <t>EU 1b</t>
  </si>
  <si>
    <t>Duomenų vienetų, naudojamų apskaičiuojant vidurkius, skaičius</t>
  </si>
  <si>
    <t>Konsolidavimo apimtis:  konsoliduotas lygmuo</t>
  </si>
  <si>
    <t>Neįvertinta vertė pagal likusį terminą</t>
  </si>
  <si>
    <t>Įvertinta vertė</t>
  </si>
  <si>
    <t>Neterminuoti</t>
  </si>
  <si>
    <t>&lt; 6 mėn.</t>
  </si>
  <si>
    <t>6 mėn. &lt; 1 m.</t>
  </si>
  <si>
    <t>≥ 1 m.</t>
  </si>
  <si>
    <t>Sukauptos iš dalies nurašytos sumos</t>
  </si>
  <si>
    <t>Gautos užtikrinimo priemonės ir finansinės garantijos</t>
  </si>
  <si>
    <t>Veiksnios pozicijos. Sukauptas vertės sumažėjimas ir atidėjiniai</t>
  </si>
  <si>
    <t xml:space="preserve">Neveiksnios pozicijos. Sukauptas vertės sumažėjimas, sukaupti neigiami tikrosios vertės pokyčiai dėl kredito rizikos ir atidėjiniai </t>
  </si>
  <si>
    <t>gautos už veiksnias pozicijas</t>
  </si>
  <si>
    <t>gautos už neveiksnias pozicijas</t>
  </si>
  <si>
    <t>iš kurių 1 lygio</t>
  </si>
  <si>
    <t>iš kurių 2 lygio</t>
  </si>
  <si>
    <t>iš kurių 3 lygio</t>
  </si>
  <si>
    <t>Grynoji pozicijos vertė</t>
  </si>
  <si>
    <t>&lt;= 1 metai</t>
  </si>
  <si>
    <t>&gt; 1 metai &lt;= 5 metai</t>
  </si>
  <si>
    <t>&gt; 5 metai</t>
  </si>
  <si>
    <t>Terminas nenurodytas</t>
  </si>
  <si>
    <t>Pradinė neveiksnių paskolų ir kitų išankstinių mokėjimų sankaupa</t>
  </si>
  <si>
    <t>Neveiksnių pozicijų portfelių gaunamų pinigų srautai</t>
  </si>
  <si>
    <t>Neveiksnių pozicijų portfelių netenkamų pinigų srautai</t>
  </si>
  <si>
    <t>Netenkamų pinigų srautai dėl nurašytų sumų</t>
  </si>
  <si>
    <t>Netenkamų pinigų srautas dėl kitų aplinkybių</t>
  </si>
  <si>
    <t>Galutinė neveiksnių paskolų ir kitų išankstinių mokėjimų sankaupa</t>
  </si>
  <si>
    <t xml:space="preserve">Pradelsta &gt; 90 dienų ≤ 180 dienų
</t>
  </si>
  <si>
    <t xml:space="preserve">Pradelsta  &gt;180 dienų
 ≤ 1 metai
</t>
  </si>
  <si>
    <t>Nepradelsta arba pradelsta ≤30 dienų</t>
  </si>
  <si>
    <t>Tikėtina, kad nebus padengtos, tačiau nepradelstos arba pradelstos ≤90 dienų</t>
  </si>
  <si>
    <r>
      <t>f</t>
    </r>
    <r>
      <rPr>
        <sz val="10"/>
        <color theme="0"/>
        <rFont val="Aptos Narrow"/>
        <family val="2"/>
        <scheme val="minor"/>
      </rPr>
      <t> </t>
    </r>
  </si>
  <si>
    <t xml:space="preserve">Neužtikrinta balansinė vertė </t>
  </si>
  <si>
    <t>Užtikrinta balansinė vertė</t>
  </si>
  <si>
    <r>
      <rPr>
        <sz val="11"/>
        <color theme="0"/>
        <rFont val="Segoe UI"/>
        <family val="2"/>
      </rPr>
      <t xml:space="preserve">Iš jos </t>
    </r>
    <r>
      <rPr>
        <b/>
        <sz val="11"/>
        <color theme="0"/>
        <rFont val="Segoe UI"/>
        <family val="2"/>
      </rPr>
      <t xml:space="preserve">užtikrinta užtikrinimo priemone </t>
    </r>
  </si>
  <si>
    <r>
      <rPr>
        <sz val="11"/>
        <color theme="0"/>
        <rFont val="Segoe UI"/>
        <family val="2"/>
      </rPr>
      <t xml:space="preserve">Iš jos </t>
    </r>
    <r>
      <rPr>
        <b/>
        <sz val="11"/>
        <color theme="0"/>
        <rFont val="Segoe UI"/>
        <family val="2"/>
      </rPr>
      <t>užtikrinta finansinėmis garantijomis</t>
    </r>
  </si>
  <si>
    <r>
      <rPr>
        <sz val="11"/>
        <color theme="0"/>
        <rFont val="Segoe UI"/>
        <family val="2"/>
      </rPr>
      <t xml:space="preserve">Iš jos </t>
    </r>
    <r>
      <rPr>
        <b/>
        <sz val="11"/>
        <color theme="0"/>
        <rFont val="Segoe UI"/>
        <family val="2"/>
      </rPr>
      <t>užtikrinta kredito išvestinėmis priemonėmis</t>
    </r>
  </si>
  <si>
    <t xml:space="preserve">Skolos vertybiniai popieriai </t>
  </si>
  <si>
    <t>  </t>
  </si>
  <si>
    <t xml:space="preserve">     Iš jų: neveiksnios pozicijos</t>
  </si>
  <si>
    <t>EU-5</t>
  </si>
  <si>
    <t xml:space="preserve">            Iš jų pozicijos esant įsipareigojimų neįvykdymui </t>
  </si>
  <si>
    <t>Pozicijos prieš taikant kredito perskaičiavimo koeficientus ir kredito rizikos mažinimo priemones</t>
  </si>
  <si>
    <t>Pozicijos pritaikius kredito perskaičiavimo koeficientus ir kredito rizikos mažinimo priemones</t>
  </si>
  <si>
    <t>RWEA ir RWEA tankis</t>
  </si>
  <si>
    <t xml:space="preserve">RWEA tankis (%) </t>
  </si>
  <si>
    <t>Centrinės valdžios arba centrinių bankų pozicijos</t>
  </si>
  <si>
    <t xml:space="preserve">Ne centrinės valdžios viešojo sektoriaus subjektų pozicijos </t>
  </si>
  <si>
    <t>EU 2a</t>
  </si>
  <si>
    <t xml:space="preserve">    Regioninės arba vietos valdžios institucijų pozicijos</t>
  </si>
  <si>
    <t>EU 2b</t>
  </si>
  <si>
    <t xml:space="preserve">    Viešojo sektoriaus subjektų pozicijos</t>
  </si>
  <si>
    <t>Daugiašalių plėtros bankų pozicijos</t>
  </si>
  <si>
    <t>Tarptautinių organizacijų pozicijos</t>
  </si>
  <si>
    <t>Įstaigų pozicijos</t>
  </si>
  <si>
    <t>Padengtųjų obligacijų pozicijos</t>
  </si>
  <si>
    <t>Įmonių pozicijos</t>
  </si>
  <si>
    <t xml:space="preserve">     Iš jų: specializuoto skolinimo pozicijos</t>
  </si>
  <si>
    <t>Subordinuotosios skolos ir nuosavybės vertybinių popierių pozicijos</t>
  </si>
  <si>
    <t>EU 7a</t>
  </si>
  <si>
    <t xml:space="preserve">     Subordinuotosios skolos pozicijos</t>
  </si>
  <si>
    <t>EU 7b</t>
  </si>
  <si>
    <t xml:space="preserve">     Nuosavybės vertybinių popierių pozicijos</t>
  </si>
  <si>
    <t>Mažmeninės pozicijos</t>
  </si>
  <si>
    <t xml:space="preserve">Nekilnojamojo turto hipoteka užtikrintos pozicijos ir ADC pozicijos </t>
  </si>
  <si>
    <t xml:space="preserve">    Gyvenamosios paskirties nekilnojamojo turto hipoteka užtikrintos pozicijos (ne IPRE pozicijos)</t>
  </si>
  <si>
    <t xml:space="preserve">    Gyvenamosios paskirties nekilnojamojo turto hipoteka užtikrintos pozicijos (IPRE pozicijos)</t>
  </si>
  <si>
    <t xml:space="preserve">    Komercinės paskirties nekilnojamojo turto hipoteka užtikrintos pozicijos (ne IPRE pozicijos)</t>
  </si>
  <si>
    <t xml:space="preserve">    Komercinės paskirties nekilnojamojo turto hipoteka užtikrintos pozicijos (IPRE pozicijos)</t>
  </si>
  <si>
    <t xml:space="preserve">    Įsigijimo, vystymo ir statybos pozicijos (ADC pozicijos)</t>
  </si>
  <si>
    <t>Pozicijos esant įsipareigojimų neįvykdymui</t>
  </si>
  <si>
    <t>EU 10a</t>
  </si>
  <si>
    <t>Trumpalaikį kredito vertinimą turinčių įstaigų ir įmonių pozicijos</t>
  </si>
  <si>
    <t>EU 10b</t>
  </si>
  <si>
    <t>Kolektyvinio investavimo subjektų (KIS) pozicijos</t>
  </si>
  <si>
    <t xml:space="preserve">EU 10c </t>
  </si>
  <si>
    <t>Kitos pozicijos</t>
  </si>
  <si>
    <t>IŠ VISO</t>
  </si>
  <si>
    <t>Rizikos koeficientas</t>
  </si>
  <si>
    <t>Iš jų nereitinguotos</t>
  </si>
  <si>
    <t>Kitas</t>
  </si>
  <si>
    <t xml:space="preserve">g </t>
  </si>
  <si>
    <t xml:space="preserve">h </t>
  </si>
  <si>
    <t>p</t>
  </si>
  <si>
    <t>q</t>
  </si>
  <si>
    <t>r</t>
  </si>
  <si>
    <t>s</t>
  </si>
  <si>
    <t>t</t>
  </si>
  <si>
    <t>u</t>
  </si>
  <si>
    <t>v</t>
  </si>
  <si>
    <t>w</t>
  </si>
  <si>
    <t>x</t>
  </si>
  <si>
    <t>y</t>
  </si>
  <si>
    <t>z</t>
  </si>
  <si>
    <t>aa</t>
  </si>
  <si>
    <t xml:space="preserve">      Subordinuotosios skolos pozicijos</t>
  </si>
  <si>
    <t>Nekilnojamojo turto hipoteka užtikrintos pozicijos ir ADC pozicijos</t>
  </si>
  <si>
    <t>9.1</t>
  </si>
  <si>
    <t>9.1.1</t>
  </si>
  <si>
    <t xml:space="preserve">         netaikytinas paskolos padalijimo metodas</t>
  </si>
  <si>
    <t>9.1.2</t>
  </si>
  <si>
    <t xml:space="preserve">         taikytinas paskolos padalijimo metodas (užtikrintos)</t>
  </si>
  <si>
    <t>9.1.3</t>
  </si>
  <si>
    <t xml:space="preserve">         taikytinas paskolos padalijimo metodas (neužtikrintos)</t>
  </si>
  <si>
    <t xml:space="preserve">   Gyvenamosios paskirties nekilnojamojo turto hipoteka užtikrintos pozicijos (IPRE pozicijos)</t>
  </si>
  <si>
    <t xml:space="preserve">   Komercinės paskirties nekilnojamojo turto hipoteka užtikrintos pozicijos (ne IPRE pozicijos)</t>
  </si>
  <si>
    <t>9.3.1</t>
  </si>
  <si>
    <t xml:space="preserve">        netaikytinas paskolos padalijimo metodas</t>
  </si>
  <si>
    <t>9.3.2</t>
  </si>
  <si>
    <t xml:space="preserve">        taikytinas paskolos padalijimo metodas (užtikrintos)</t>
  </si>
  <si>
    <t>9.3.3</t>
  </si>
  <si>
    <t xml:space="preserve">        taikytinas paskolos padalijimo metodas (neužtikrintos)</t>
  </si>
  <si>
    <t>EU 10c</t>
  </si>
  <si>
    <t>EU 11c</t>
  </si>
  <si>
    <t>Balansinė pozicija</t>
  </si>
  <si>
    <t>Nebalansinė pozicija</t>
  </si>
  <si>
    <t>Pagal riziką įvertintų pozicijų suma</t>
  </si>
  <si>
    <t>Tikėtino nuostolio suma</t>
  </si>
  <si>
    <t>Pakeitimo išlaidos (RC)</t>
  </si>
  <si>
    <t>Galima būsima pozicija (PFE)</t>
  </si>
  <si>
    <t>EEPE</t>
  </si>
  <si>
    <t>Reguliuojamos pozicijos vertės apskaičiavimui naudojama alfa vertė</t>
  </si>
  <si>
    <t>Pozicijos vertė prieš taikant KRM priemones</t>
  </si>
  <si>
    <t>Pozicijos vertė po KRM priemonių taikymo</t>
  </si>
  <si>
    <t>Pradinės pozicijos metodas (išvestinėms finansinėms priemonėms)</t>
  </si>
  <si>
    <t>Supaprastintas išvestinių finansinių priemonių SA-CCR</t>
  </si>
  <si>
    <t>Išvestinių finansinių priemonių SA-CCR</t>
  </si>
  <si>
    <t>IMM (išvestinėms finansinėms priemonėms ir VPĮFS)</t>
  </si>
  <si>
    <t>2a</t>
  </si>
  <si>
    <t>Iš jų vertybinių popierių įsigijimo finansavimo sandorių užskaitos grupės</t>
  </si>
  <si>
    <t>2b</t>
  </si>
  <si>
    <t>Iš jų išvestinių finansinių priemonių ir ilgalaikių atsiskaitymo sandorių užskaitos grupės</t>
  </si>
  <si>
    <t>2c</t>
  </si>
  <si>
    <t>Iš jų iš sutartinės kryžminės produktų užskaitos grupės</t>
  </si>
  <si>
    <t>Paprastasis finansinių užtikrinimo priemonių metodas (taikomas VPĮFS)</t>
  </si>
  <si>
    <t>Išsamusis finansinės užtikrinimo priemonės metodas (taikomas VPĮFS)</t>
  </si>
  <si>
    <t>VPĮFS vertės pokyčio rizika (VaR)</t>
  </si>
  <si>
    <r>
      <rPr>
        <sz val="11"/>
        <color theme="1"/>
        <rFont val="Aptos Narrow"/>
        <family val="2"/>
        <scheme val="minor"/>
      </rPr>
      <t>EU</t>
    </r>
    <r>
      <rPr>
        <sz val="11"/>
        <color rgb="FFFF0000"/>
        <rFont val="Aptos Narrow"/>
        <family val="2"/>
        <scheme val="minor"/>
      </rPr>
      <t>-</t>
    </r>
    <r>
      <rPr>
        <sz val="11"/>
        <color rgb="FF000000"/>
        <rFont val="Aptos Narrow"/>
        <family val="2"/>
        <scheme val="minor"/>
      </rPr>
      <t>1</t>
    </r>
  </si>
  <si>
    <r>
      <rPr>
        <sz val="11"/>
        <color theme="1"/>
        <rFont val="Aptos Narrow"/>
        <family val="2"/>
        <scheme val="minor"/>
      </rPr>
      <t>EU</t>
    </r>
    <r>
      <rPr>
        <sz val="11"/>
        <color rgb="FFFF0000"/>
        <rFont val="Aptos Narrow"/>
        <family val="2"/>
        <scheme val="minor"/>
      </rPr>
      <t>-</t>
    </r>
    <r>
      <rPr>
        <sz val="11"/>
        <color rgb="FF000000"/>
        <rFont val="Aptos Narrow"/>
        <family val="2"/>
        <scheme val="minor"/>
      </rPr>
      <t>2</t>
    </r>
  </si>
  <si>
    <r>
      <rPr>
        <sz val="11"/>
        <color theme="0"/>
        <rFont val="Aptos Narrow"/>
        <family val="2"/>
        <charset val="186"/>
        <scheme val="minor"/>
      </rPr>
      <t>Bendra pozicijos vertė</t>
    </r>
    <r>
      <rPr>
        <sz val="11"/>
        <color theme="0"/>
        <rFont val="Aptos Narrow"/>
        <family val="2"/>
        <scheme val="minor"/>
      </rPr>
      <t xml:space="preserve"> </t>
    </r>
  </si>
  <si>
    <t>Išvestinių finansinių priemonių sandoriuose naudotos užtikrinimo priemonės</t>
  </si>
  <si>
    <t>VPĮFS naudotos užtikrinimo priemonės</t>
  </si>
  <si>
    <t>Gautų užtikrinimo priemonių tikroji vertė</t>
  </si>
  <si>
    <t>Pateiktų užtikrinimo priemonių tikroji vertė</t>
  </si>
  <si>
    <t>Atskirta</t>
  </si>
  <si>
    <t>Neatskirta</t>
  </si>
  <si>
    <r>
      <rPr>
        <sz val="11"/>
        <color theme="1"/>
        <rFont val="Aptos Narrow"/>
        <family val="2"/>
        <scheme val="minor"/>
      </rPr>
      <t>Pakeitimas vertybiniais popieriais (specifinė rizika)</t>
    </r>
  </si>
  <si>
    <t>Nuosavų lėšų reikalavimų komponentai</t>
  </si>
  <si>
    <t xml:space="preserve">Nuosavų lėšų reikalavimai </t>
  </si>
  <si>
    <t>T–1</t>
  </si>
  <si>
    <t>T–2</t>
  </si>
  <si>
    <t>T–3</t>
  </si>
  <si>
    <t>T–4</t>
  </si>
  <si>
    <t>T–5</t>
  </si>
  <si>
    <t>T–6</t>
  </si>
  <si>
    <t>T–7</t>
  </si>
  <si>
    <t>T–8</t>
  </si>
  <si>
    <t>T–9</t>
  </si>
  <si>
    <t>10 metų vidurkis</t>
  </si>
  <si>
    <t>BI ir jo subkomponentai</t>
  </si>
  <si>
    <t>Vidutinė vertė</t>
  </si>
  <si>
    <t>Palūkanų, nuomos ir dividendų komponentas (ILDC)</t>
  </si>
  <si>
    <t>EU 1</t>
  </si>
  <si>
    <t>Su atskira įstaiga ir (arba) konsoliduota grupe susijęs ILDC (išskyrus subjektus, kuriems taikoma 314 straipsnio 3 dalis)</t>
  </si>
  <si>
    <t>1a</t>
  </si>
  <si>
    <t>Palūkanų ir nuomos pajamos</t>
  </si>
  <si>
    <t>1b</t>
  </si>
  <si>
    <t>Palūkanų ir nuomos išlaidos</t>
  </si>
  <si>
    <t>1c</t>
  </si>
  <si>
    <t>Visas turtas / Turto komponentas</t>
  </si>
  <si>
    <t>1d</t>
  </si>
  <si>
    <t>Dividendų pajamos / Dividendų komponentas</t>
  </si>
  <si>
    <t>Paslaugų komponentas (SC)</t>
  </si>
  <si>
    <t>Paslaugų ir komisinių pajamos</t>
  </si>
  <si>
    <t>Paslaugų ir komisinių sąnaudos</t>
  </si>
  <si>
    <t>Kitos veiklos pajamos</t>
  </si>
  <si>
    <t>2d</t>
  </si>
  <si>
    <t>Kitos veiklos sąnaudos</t>
  </si>
  <si>
    <t>Finansinis komponentas (FC)</t>
  </si>
  <si>
    <t>3a</t>
  </si>
  <si>
    <t>Grynasis pelnas arba nuostolis, prekybos knyga (TB)</t>
  </si>
  <si>
    <t>3b</t>
  </si>
  <si>
    <t>Grynasis pelnas arba nuostolis, bankinė knyga (BB)</t>
  </si>
  <si>
    <t>EU 3c</t>
  </si>
  <si>
    <t>TB/BB ribos nustatymo metodas (PBA arba apskaitos metodas)</t>
  </si>
  <si>
    <t>Veiklos rodiklis (BI)</t>
  </si>
  <si>
    <t>Veiklos rodiklio komponentas (BIC)</t>
  </si>
  <si>
    <t>Informacijos apie BI atskleidimas:</t>
  </si>
  <si>
    <t xml:space="preserve">a </t>
  </si>
  <si>
    <t>BI, neatskaičius veiklos, kurios buvo atsisakyta</t>
  </si>
  <si>
    <t>BI sumažėjimas dėl to, kad neįtraukta veikla, kurios buvo atsisakyta</t>
  </si>
  <si>
    <t>EU 6c</t>
  </si>
  <si>
    <t>Susijungimų ir (arba) įsigijimo poveikis BI</t>
  </si>
  <si>
    <t xml:space="preserve">Veiklos rodiklio komponentas (BIC) </t>
  </si>
  <si>
    <t>Nuosavų lėšų reikalavimai (OROF), apskaičiuoti taikant alternatyvų standartizuotą metodą (ASA) pagal 314 straipsnio 4 dalį</t>
  </si>
  <si>
    <t xml:space="preserve">Netaikoma </t>
  </si>
  <si>
    <t>Minimalūs reikalaujami nuosavų lėšų reikalavimai operacinei rizikai padengti (OROF)</t>
  </si>
  <si>
    <t>Operacinės rizikos pozicijų sumos (REA)</t>
  </si>
  <si>
    <t>Nuosavo kapitalo ekonominės vertės pokyčiai</t>
  </si>
  <si>
    <t>Grynųjų palūkanų pajamų pokyčiai</t>
  </si>
  <si>
    <t>Ankstesnis laikotarpis</t>
  </si>
  <si>
    <t>Suvaržyto turto balansinė vertė</t>
  </si>
  <si>
    <t>Suvaržyto turto tikroji vertė</t>
  </si>
  <si>
    <t>Nesuvaržyto turto balansinė vertė</t>
  </si>
  <si>
    <t>Nesuvaržyto turto tikroji vertė</t>
  </si>
  <si>
    <t>iš jo: teoriškai atitinkantis EHQLA ir HQLA reikalavimus</t>
  </si>
  <si>
    <t>iš jo: EHQLA ir HQLA</t>
  </si>
  <si>
    <t>Informaciją atskleidžiančios įstaigos turtas</t>
  </si>
  <si>
    <r>
      <rPr>
        <sz val="11"/>
        <color theme="1"/>
        <rFont val="Aptos Narrow"/>
        <family val="2"/>
        <scheme val="minor"/>
      </rPr>
      <t>030</t>
    </r>
  </si>
  <si>
    <t>Nuosavybės priemonės</t>
  </si>
  <si>
    <r>
      <rPr>
        <sz val="11"/>
        <color theme="1"/>
        <rFont val="Aptos Narrow"/>
        <family val="2"/>
        <scheme val="minor"/>
      </rPr>
      <t>040</t>
    </r>
  </si>
  <si>
    <r>
      <rPr>
        <sz val="11"/>
        <color theme="1"/>
        <rFont val="Aptos Narrow"/>
        <family val="2"/>
        <scheme val="minor"/>
      </rPr>
      <t>050</t>
    </r>
  </si>
  <si>
    <t>iš jų: padengtosios obligacijos</t>
  </si>
  <si>
    <r>
      <rPr>
        <sz val="11"/>
        <color theme="1"/>
        <rFont val="Aptos Narrow"/>
        <family val="2"/>
        <scheme val="minor"/>
      </rPr>
      <t>060</t>
    </r>
  </si>
  <si>
    <t>iš jų: pakeitimo vertybiniais popieriais priemonės</t>
  </si>
  <si>
    <t>iš jų: išleisti valdžios sektoriaus institucijų</t>
  </si>
  <si>
    <r>
      <rPr>
        <sz val="11"/>
        <color theme="1"/>
        <rFont val="Aptos Narrow"/>
        <family val="2"/>
        <scheme val="minor"/>
      </rPr>
      <t>080</t>
    </r>
  </si>
  <si>
    <t>iš jų: išleisti finansų bendrovių</t>
  </si>
  <si>
    <r>
      <rPr>
        <sz val="11"/>
        <color theme="1"/>
        <rFont val="Aptos Narrow"/>
        <family val="2"/>
        <scheme val="minor"/>
      </rPr>
      <t>090</t>
    </r>
  </si>
  <si>
    <t>iš jų: išleisti ne finansų bendrovių</t>
  </si>
  <si>
    <t>Gautų suvaržytų užtikrinimo priemonių arba išleistų nuosavų skolos vertybinių popierių tikroji vertė</t>
  </si>
  <si>
    <t>Nesuvaržytos</t>
  </si>
  <si>
    <t>Gautų užtikrinimo priemonių arba išleistų nuosavų skolos vertybinių popierių, kurie gali būti suvaržyti, tikroji vertė</t>
  </si>
  <si>
    <t>Informaciją atskleidžiančios įstaigos gautos užtikrinimo priemonės</t>
  </si>
  <si>
    <t>Paskolos pagal pareikalavimą</t>
  </si>
  <si>
    <t>Paskolos ir išankstiniai mokėjimai, išskyrus paskolas pagal pareikalavimą</t>
  </si>
  <si>
    <t>230</t>
  </si>
  <si>
    <t>Kitos gautos užtikrinimo priemonės</t>
  </si>
  <si>
    <t>240</t>
  </si>
  <si>
    <t>Išleisti nuosavi skolos vertybiniai popieriai, išskyrus nuosavas padengtąsias obligacijas arba pakeitimo vertybiniais popieriais priemones</t>
  </si>
  <si>
    <t xml:space="preserve"> Išleistos dar neįkeistos nuosavos padengtosios obligacijos ir pakeitimo vertybiniais popieriais priemonės</t>
  </si>
  <si>
    <t xml:space="preserve">BENDRA GAUTŲ UŽTIKRINIMO PRIEMONIŲ IR IŠLEISTŲ NUOSAVŲ SKOLOS VERTYBINIŲ POPIERIŲ SUMA </t>
  </si>
  <si>
    <t>Suderinti įsipareigojimai, neapibrėžtieji įsipareigojimai arba paskolinti vertybiniai popieriai</t>
  </si>
  <si>
    <t>Tam tikrų finansinių įsipareigojimų balansinė vertė</t>
  </si>
  <si>
    <t>Suvaržytas turtas, gautos užtikrinimo priemonės ir nuosavi
išleisti skolos vertybiniai popieriai, išskyrus padengtąsias obligacijas ir pakeitimo vertybiniais popieriais priemones</t>
  </si>
  <si>
    <t xml:space="preserve">EU REM1 forma. Finansiniais metais skirtas atlygis </t>
  </si>
  <si>
    <t>Valdymo organo priežiūros funkcija</t>
  </si>
  <si>
    <t xml:space="preserve">Valdymo organo valdymo funkcija </t>
  </si>
  <si>
    <t>Kita vyresnioji vadovybė</t>
  </si>
  <si>
    <t>Kiti nustatytieji darbuotojai</t>
  </si>
  <si>
    <r>
      <rPr>
        <sz val="11"/>
        <rFont val="Aptos Narrow"/>
        <family val="2"/>
        <scheme val="minor"/>
      </rPr>
      <t>Fiksuotasis atlygis</t>
    </r>
  </si>
  <si>
    <r>
      <rPr>
        <sz val="11"/>
        <rFont val="Aptos Narrow"/>
        <family val="2"/>
        <scheme val="minor"/>
      </rPr>
      <t>Nustatytųjų darbuotojų skaičius</t>
    </r>
  </si>
  <si>
    <r>
      <rPr>
        <sz val="11"/>
        <rFont val="Aptos Narrow"/>
        <family val="2"/>
        <scheme val="minor"/>
      </rPr>
      <t>Bendras fiksuotasis atlygis</t>
    </r>
  </si>
  <si>
    <r>
      <rPr>
        <sz val="11"/>
        <rFont val="Aptos Narrow"/>
        <family val="2"/>
        <scheme val="minor"/>
      </rPr>
      <t>Iš jo:</t>
    </r>
    <r>
      <rPr>
        <sz val="11"/>
        <rFont val="Aptos Narrow"/>
        <family val="2"/>
        <scheme val="minor"/>
      </rPr>
      <t xml:space="preserve"> </t>
    </r>
    <r>
      <rPr>
        <sz val="11"/>
        <rFont val="Aptos Narrow"/>
        <family val="2"/>
        <scheme val="minor"/>
      </rPr>
      <t>išreikšta pinigais</t>
    </r>
  </si>
  <si>
    <r>
      <rPr>
        <sz val="11"/>
        <rFont val="Aptos Narrow"/>
        <family val="2"/>
        <scheme val="minor"/>
      </rPr>
      <t>(ES netaikoma)</t>
    </r>
  </si>
  <si>
    <r>
      <rPr>
        <sz val="11"/>
        <rFont val="Aptos Narrow"/>
        <family val="2"/>
        <scheme val="minor"/>
      </rPr>
      <t>Iš jo:</t>
    </r>
    <r>
      <rPr>
        <sz val="11"/>
        <rFont val="Aptos Narrow"/>
        <family val="2"/>
        <scheme val="minor"/>
      </rPr>
      <t xml:space="preserve"> </t>
    </r>
    <r>
      <rPr>
        <sz val="11"/>
        <rFont val="Aptos Narrow"/>
        <family val="2"/>
        <scheme val="minor"/>
      </rPr>
      <t>akcijos ar lygiavertės nuosavybės teisės</t>
    </r>
  </si>
  <si>
    <r>
      <rPr>
        <sz val="11"/>
        <rFont val="Aptos Narrow"/>
        <family val="2"/>
        <scheme val="minor"/>
      </rPr>
      <t>Iš jo:</t>
    </r>
    <r>
      <rPr>
        <sz val="11"/>
        <rFont val="Aptos Narrow"/>
        <family val="2"/>
        <scheme val="minor"/>
      </rPr>
      <t xml:space="preserve"> </t>
    </r>
    <r>
      <rPr>
        <sz val="11"/>
        <rFont val="Aptos Narrow"/>
        <family val="2"/>
        <scheme val="minor"/>
      </rPr>
      <t>su akcijomis susijusios priemonės ar lygiavertės nepiniginės priemonės</t>
    </r>
    <r>
      <rPr>
        <sz val="11"/>
        <rFont val="Aptos Narrow"/>
        <family val="2"/>
        <scheme val="minor"/>
      </rPr>
      <t xml:space="preserve"> </t>
    </r>
  </si>
  <si>
    <r>
      <rPr>
        <sz val="11"/>
        <rFont val="Aptos Narrow"/>
        <family val="2"/>
        <scheme val="minor"/>
      </rPr>
      <t>EU 5x</t>
    </r>
  </si>
  <si>
    <r>
      <rPr>
        <sz val="11"/>
        <rFont val="Aptos Narrow"/>
        <family val="2"/>
        <scheme val="minor"/>
      </rPr>
      <t>Iš jo:</t>
    </r>
    <r>
      <rPr>
        <sz val="11"/>
        <rFont val="Aptos Narrow"/>
        <family val="2"/>
        <scheme val="minor"/>
      </rPr>
      <t xml:space="preserve"> </t>
    </r>
    <r>
      <rPr>
        <sz val="11"/>
        <rFont val="Aptos Narrow"/>
        <family val="2"/>
        <scheme val="minor"/>
      </rPr>
      <t>kitos priemonės</t>
    </r>
  </si>
  <si>
    <r>
      <rPr>
        <sz val="11"/>
        <color theme="1"/>
        <rFont val="Aptos Narrow"/>
        <family val="2"/>
        <charset val="186"/>
        <scheme val="minor"/>
      </rPr>
      <t>(ES netaikoma)</t>
    </r>
  </si>
  <si>
    <r>
      <rPr>
        <sz val="11"/>
        <rFont val="Aptos Narrow"/>
        <family val="2"/>
        <scheme val="minor"/>
      </rPr>
      <t>Iš jo:</t>
    </r>
    <r>
      <rPr>
        <sz val="11"/>
        <rFont val="Aptos Narrow"/>
        <family val="2"/>
        <scheme val="minor"/>
      </rPr>
      <t xml:space="preserve"> </t>
    </r>
    <r>
      <rPr>
        <sz val="11"/>
        <rFont val="Aptos Narrow"/>
        <family val="2"/>
        <scheme val="minor"/>
      </rPr>
      <t>kitų formų išmokos</t>
    </r>
  </si>
  <si>
    <r>
      <rPr>
        <sz val="11"/>
        <rFont val="Aptos Narrow"/>
        <family val="2"/>
        <scheme val="minor"/>
      </rPr>
      <t>Kintamasis atlygis</t>
    </r>
  </si>
  <si>
    <r>
      <rPr>
        <sz val="11"/>
        <color theme="1"/>
        <rFont val="Aptos Narrow"/>
        <family val="2"/>
        <charset val="186"/>
        <scheme val="minor"/>
      </rPr>
      <t>Nustatytųjų darbuotojų skaičius</t>
    </r>
  </si>
  <si>
    <r>
      <rPr>
        <sz val="11"/>
        <rFont val="Aptos Narrow"/>
        <family val="2"/>
        <scheme val="minor"/>
      </rPr>
      <t>Bendras kintamasis atlygis</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</si>
  <si>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išreikšta pinigais</t>
    </r>
  </si>
  <si>
    <r>
      <rPr>
        <sz val="11"/>
        <rFont val="Aptos Narrow"/>
        <family val="2"/>
        <scheme val="minor"/>
      </rPr>
      <t>Iš jo:</t>
    </r>
    <r>
      <rPr>
        <sz val="11"/>
        <rFont val="Aptos Narrow"/>
        <family val="2"/>
        <scheme val="minor"/>
      </rPr>
      <t xml:space="preserve"> </t>
    </r>
    <r>
      <rPr>
        <sz val="11"/>
        <rFont val="Aptos Narrow"/>
        <family val="2"/>
        <scheme val="minor"/>
      </rPr>
      <t>atidėtosios sumos</t>
    </r>
  </si>
  <si>
    <r>
      <rPr>
        <sz val="11"/>
        <rFont val="Aptos Narrow"/>
        <family val="2"/>
        <scheme val="minor"/>
      </rPr>
      <t>EU 13a</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</si>
  <si>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akcijos ar lygiavertės nuosavybės teisės</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</si>
  <si>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atidėtosios sumos</t>
    </r>
  </si>
  <si>
    <r>
      <rPr>
        <sz val="11"/>
        <rFont val="Aptos Narrow"/>
        <family val="2"/>
        <scheme val="minor"/>
      </rPr>
      <t>EU 13b</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</si>
  <si>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su akcijomis susijusios priemonės ar lygiavertės nepiniginės priemonės</t>
    </r>
    <r>
      <rPr>
        <sz val="11"/>
        <color theme="1"/>
        <rFont val="Aptos Narrow"/>
        <family val="2"/>
        <charset val="186"/>
        <scheme val="minor"/>
      </rPr>
      <t xml:space="preserve"> </t>
    </r>
  </si>
  <si>
    <r>
      <rPr>
        <sz val="11"/>
        <rFont val="Aptos Narrow"/>
        <family val="2"/>
        <scheme val="minor"/>
      </rPr>
      <t>EU 14x</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</si>
  <si>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kitos priemonės</t>
    </r>
  </si>
  <si>
    <r>
      <rPr>
        <sz val="11"/>
        <rFont val="Aptos Narrow"/>
        <family val="2"/>
        <scheme val="minor"/>
      </rPr>
      <t>EU 14y</t>
    </r>
  </si>
  <si>
    <r>
      <rPr>
        <sz val="11"/>
        <color theme="1"/>
        <rFont val="Aptos Narrow"/>
        <family val="2"/>
        <charset val="186"/>
        <scheme val="minor"/>
      </rPr>
      <t>Iš jo:</t>
    </r>
    <r>
      <rPr>
        <sz val="11"/>
        <color theme="1"/>
        <rFont val="Aptos Narrow"/>
        <family val="2"/>
        <charset val="186"/>
        <scheme val="minor"/>
      </rPr>
      <t xml:space="preserve"> </t>
    </r>
    <r>
      <rPr>
        <sz val="11"/>
        <color theme="1"/>
        <rFont val="Aptos Narrow"/>
        <family val="2"/>
        <charset val="186"/>
        <scheme val="minor"/>
      </rPr>
      <t>kitų formų išmokos</t>
    </r>
  </si>
  <si>
    <r>
      <rPr>
        <sz val="11"/>
        <rFont val="Aptos Narrow"/>
        <family val="2"/>
        <scheme val="minor"/>
      </rPr>
      <t>Bendras atlygis (2 + 10)</t>
    </r>
  </si>
  <si>
    <t>EU REM2 forma. Specialūs mokėjimai darbuotojams, kurių profesinė veikla turi reikšmingą poveikį įstaigų rizikos pobūdžiui (nustatytiesiems darbuotojams)</t>
  </si>
  <si>
    <r>
      <rPr>
        <sz val="11"/>
        <rFont val="Aptos Narrow"/>
        <family val="2"/>
        <scheme val="minor"/>
      </rPr>
      <t>Skirtas garantuotas kintamasis atlygis</t>
    </r>
    <r>
      <rPr>
        <sz val="11"/>
        <rFont val="Aptos Narrow"/>
        <family val="2"/>
        <scheme val="minor"/>
      </rPr>
      <t xml:space="preserve"> </t>
    </r>
  </si>
  <si>
    <r>
      <rPr>
        <sz val="11"/>
        <rFont val="Aptos Narrow"/>
        <family val="2"/>
        <scheme val="minor"/>
      </rPr>
      <t>Skirtas garantuotas kintamasis atlygis. Nustatytųjų darbuotojų skaičius</t>
    </r>
  </si>
  <si>
    <r>
      <rPr>
        <sz val="11"/>
        <rFont val="Aptos Narrow"/>
        <family val="2"/>
        <scheme val="minor"/>
      </rPr>
      <t>Skirtas garantuotas kintamasis atlygis. Bendra suma</t>
    </r>
  </si>
  <si>
    <r>
      <rPr>
        <sz val="11"/>
        <rFont val="Aptos Narrow"/>
        <family val="2"/>
        <scheme val="minor"/>
      </rPr>
      <t>Iš jos skirtos garantuoto kintamojo atlygio sumos, išmokėtos finansiniais metais, į kurias neatsižvelgta apskaičiuojant viršutinę premijų ribą</t>
    </r>
  </si>
  <si>
    <r>
      <rPr>
        <sz val="11"/>
        <rFont val="Aptos Narrow"/>
        <family val="2"/>
        <scheme val="minor"/>
      </rPr>
      <t>Ankstesniais laikotarpiais skirtos išeitinės išmokos, išmokėtos finansiniais metais</t>
    </r>
  </si>
  <si>
    <r>
      <rPr>
        <sz val="11"/>
        <rFont val="Aptos Narrow"/>
        <family val="2"/>
        <scheme val="minor"/>
      </rPr>
      <t>Ankstesniais laikotarpiais skirtos išeitinės išmokos, išmokėtos finansiniais metais. Nustatytųjų darbuotojų skaičius</t>
    </r>
  </si>
  <si>
    <r>
      <rPr>
        <sz val="11"/>
        <rFont val="Aptos Narrow"/>
        <family val="2"/>
        <scheme val="minor"/>
      </rPr>
      <t>Ankstesniais laikotarpiais skirtos išeitinės išmokos, išmokėtos finansiniais metais. Bendra suma</t>
    </r>
  </si>
  <si>
    <r>
      <rPr>
        <sz val="11"/>
        <rFont val="Aptos Narrow"/>
        <family val="2"/>
        <scheme val="minor"/>
      </rPr>
      <t>Finansiniais metais skirtos išeitinės išmokos</t>
    </r>
  </si>
  <si>
    <r>
      <rPr>
        <sz val="11"/>
        <rFont val="Aptos Narrow"/>
        <family val="2"/>
        <scheme val="minor"/>
      </rPr>
      <t>Finansiniais metais skirtos išeitinės išmokos. Nustatytųjų darbuotojų skaičius</t>
    </r>
  </si>
  <si>
    <r>
      <rPr>
        <sz val="11"/>
        <rFont val="Aptos Narrow"/>
        <family val="2"/>
        <scheme val="minor"/>
      </rPr>
      <t>Finansiniais metais skirtos išeitinės išmokos. Bendra suma</t>
    </r>
  </si>
  <si>
    <r>
      <rPr>
        <sz val="11"/>
        <rFont val="Aptos Narrow"/>
        <family val="2"/>
        <scheme val="minor"/>
      </rPr>
      <t>Iš jų išmokėtos finansiniais metais</t>
    </r>
    <r>
      <rPr>
        <sz val="11"/>
        <rFont val="Aptos Narrow"/>
        <family val="2"/>
        <scheme val="minor"/>
      </rPr>
      <t xml:space="preserve"> </t>
    </r>
  </si>
  <si>
    <r>
      <rPr>
        <sz val="11"/>
        <rFont val="Aptos Narrow"/>
        <family val="2"/>
        <scheme val="minor"/>
      </rPr>
      <t>Iš jų atidėtos</t>
    </r>
  </si>
  <si>
    <r>
      <rPr>
        <sz val="11"/>
        <rFont val="Aptos Narrow"/>
        <family val="2"/>
        <scheme val="minor"/>
      </rPr>
      <t>Iš jų finansiniais metais išmokėtos išeitinės išmokos, į kurias neatsižvelgta apskaičiuojant viršutinę premijų ribą</t>
    </r>
  </si>
  <si>
    <r>
      <rPr>
        <sz val="11"/>
        <rFont val="Aptos Narrow"/>
        <family val="2"/>
        <scheme val="minor"/>
      </rPr>
      <t>Iš jų didžiausia vienam asmeniui skirta išmoka</t>
    </r>
  </si>
  <si>
    <t xml:space="preserve">EU REM3 forma. Atidėtas atlygis </t>
  </si>
  <si>
    <t>EU-g</t>
  </si>
  <si>
    <t>EU-h</t>
  </si>
  <si>
    <t>Už ankstesnius veiklos vykdymo laikotarpius skirto atidėto atlygio bendra suma</t>
  </si>
  <si>
    <t xml:space="preserve">
Iš jos atlygis, į kurį numatyta suteikti teises finansiniais metais</t>
  </si>
  <si>
    <t xml:space="preserve">
Iš jos atlygis, į kurį numatyta suteikti teises vėlesniais finansiniais metais</t>
  </si>
  <si>
    <t>Finansiniais metais atlikto atidėto atlygio koregavimo pagal veiklos rezultatus suma, kai teises į tą atidėtą atlygį buvo numatyta suteikti finansiniais metais</t>
  </si>
  <si>
    <t>Finansiniais metais atlikto atidėto atlygio koregavimo pagal veiklos rezultatus suma, kai teises į tą atidėtą atlygį buvo numatyta suteikti būsimais veiklos metais</t>
  </si>
  <si>
    <t>Bendra koregavimų suma, susidariusi dėl ex post netiesioginių koregavimų finansiniais metais (t. y. atidėto atlygio vertės pokyčių dėl priemonių kainų pokyčių)</t>
  </si>
  <si>
    <t xml:space="preserve">Iki finansinių metų skirto atidėto atlygio, faktiškai išmokėto finansiniais metais, bendra suma </t>
  </si>
  <si>
    <t>Už ankstesnį veiklos vykdymo laikotarpį skirto atidėto atlygio, į kurį suteiktos teisės, bet kuriam taikomi išlaikymo laikotarpiai, bendra suma</t>
  </si>
  <si>
    <t>Išreikšta pinigais</t>
  </si>
  <si>
    <t xml:space="preserve">
Akcijos ar lygiavertės nuosavybės teisės</t>
  </si>
  <si>
    <t xml:space="preserve">Su akcijomis susijusios priemonės ar lygiavertės nepiniginės priemonės </t>
  </si>
  <si>
    <t>Kitos priemonės</t>
  </si>
  <si>
    <t>Kitų formų išmokos</t>
  </si>
  <si>
    <t>Valdymo organo valdymo funkcija</t>
  </si>
  <si>
    <r>
      <rPr>
        <sz val="11"/>
        <color theme="1"/>
        <rFont val="Aptos Narrow"/>
        <family val="2"/>
        <scheme val="minor"/>
      </rPr>
      <t>Išreikšta pinigais</t>
    </r>
  </si>
  <si>
    <r>
      <rPr>
        <sz val="11"/>
        <color theme="1"/>
        <rFont val="Aptos Narrow"/>
        <family val="2"/>
        <scheme val="minor"/>
      </rPr>
      <t xml:space="preserve">
Akcijos ar lygiavertės nuosavybės teisės</t>
    </r>
  </si>
  <si>
    <r>
      <rPr>
        <sz val="11"/>
        <color theme="1"/>
        <rFont val="Aptos Narrow"/>
        <family val="2"/>
        <scheme val="minor"/>
      </rPr>
      <t xml:space="preserve">Su akcijomis susijusios priemonės ar lygiavertės nepiniginės priemonės </t>
    </r>
  </si>
  <si>
    <r>
      <rPr>
        <sz val="11"/>
        <color theme="1"/>
        <rFont val="Aptos Narrow"/>
        <family val="2"/>
        <scheme val="minor"/>
      </rPr>
      <t>Kitos priemonės</t>
    </r>
  </si>
  <si>
    <r>
      <rPr>
        <sz val="11"/>
        <color theme="1"/>
        <rFont val="Aptos Narrow"/>
        <family val="2"/>
        <scheme val="minor"/>
      </rPr>
      <t>Kitų formų išmokos</t>
    </r>
  </si>
  <si>
    <t>Bendra suma</t>
  </si>
  <si>
    <t>EU REM4 forma. 1 mln. EUR per metus ar didesnis atlygis</t>
  </si>
  <si>
    <t>EUR</t>
  </si>
  <si>
    <t>Nustatytieji darbuotojai, kurie yra daug uždirbantys asmenys, kaip nustatyta KRR 450 straipsnio i punkte</t>
  </si>
  <si>
    <r>
      <rPr>
        <sz val="10"/>
        <color indexed="8"/>
        <rFont val="Verdana"/>
        <family val="2"/>
      </rPr>
      <t>Nuo 1 000 000 iki mažiau nei 1 500 000</t>
    </r>
  </si>
  <si>
    <r>
      <rPr>
        <sz val="10"/>
        <color indexed="8"/>
        <rFont val="Verdana"/>
        <family val="2"/>
      </rPr>
      <t>Nuo 1 500 000 iki mažiau nei 2 000 000</t>
    </r>
  </si>
  <si>
    <r>
      <rPr>
        <sz val="10"/>
        <color indexed="8"/>
        <rFont val="Verdana"/>
        <family val="2"/>
      </rPr>
      <t>Nuo 2 000 000 iki mažiau nei 2 500 000</t>
    </r>
  </si>
  <si>
    <r>
      <rPr>
        <sz val="10"/>
        <color indexed="8"/>
        <rFont val="Verdana"/>
        <family val="2"/>
      </rPr>
      <t>Nuo 2 500 000 iki mažiau nei 3 000 000</t>
    </r>
  </si>
  <si>
    <r>
      <rPr>
        <sz val="10"/>
        <color indexed="8"/>
        <rFont val="Verdana"/>
        <family val="2"/>
      </rPr>
      <t>Nuo 3 000 000 iki mažiau nei 3 500 000</t>
    </r>
  </si>
  <si>
    <r>
      <rPr>
        <sz val="10"/>
        <color indexed="8"/>
        <rFont val="Verdana"/>
        <family val="2"/>
      </rPr>
      <t>Nuo 3 500 000 iki mažiau nei 4 000 000</t>
    </r>
  </si>
  <si>
    <r>
      <rPr>
        <sz val="10"/>
        <color indexed="8"/>
        <rFont val="Verdana"/>
        <family val="2"/>
      </rPr>
      <t>Nuo 4 000 000 iki mažiau nei 4 500 000</t>
    </r>
  </si>
  <si>
    <r>
      <rPr>
        <sz val="10"/>
        <color indexed="8"/>
        <rFont val="Verdana"/>
        <family val="2"/>
      </rPr>
      <t>Nuo 4 500 000 iki mažiau nei 5 000 000</t>
    </r>
  </si>
  <si>
    <r>
      <rPr>
        <sz val="10"/>
        <color indexed="8"/>
        <rFont val="Verdana"/>
        <family val="2"/>
      </rPr>
      <t>Nuo 5 000 000 iki mažiau nei 6 000 000</t>
    </r>
  </si>
  <si>
    <r>
      <rPr>
        <sz val="10"/>
        <color indexed="8"/>
        <rFont val="Verdana"/>
        <family val="2"/>
      </rPr>
      <t>Nuo 6 000 000 iki mažiau nei 7 000 000</t>
    </r>
  </si>
  <si>
    <r>
      <rPr>
        <sz val="10"/>
        <color indexed="8"/>
        <rFont val="Verdana"/>
        <family val="2"/>
      </rPr>
      <t>Nuo 7 000 000 iki mažiau nei 8 000 000</t>
    </r>
  </si>
  <si>
    <r>
      <rPr>
        <sz val="11"/>
        <color theme="1"/>
        <rFont val="Aptos Narrow"/>
        <family val="2"/>
        <charset val="186"/>
        <scheme val="minor"/>
      </rPr>
      <t>x</t>
    </r>
  </si>
  <si>
    <r>
      <rPr>
        <sz val="11"/>
        <rFont val="Aptos Narrow"/>
        <family val="2"/>
        <scheme val="minor"/>
      </rPr>
      <t>Prireikus lentelę galima pratęsti, jei yra didesnio atlygio grupių.</t>
    </r>
  </si>
  <si>
    <t>EU REM5 forma. Informacija apie darbuotojus, kurių profesinė veikla turi reikšmingą poveikį įstaigų rizikos pobūdžiui (nustatytuosius darbuotojus)</t>
  </si>
  <si>
    <t>Valdymo organo atlygis</t>
  </si>
  <si>
    <t>Veiklos sritys</t>
  </si>
  <si>
    <t>Iš viso valdymo organui</t>
  </si>
  <si>
    <t>Investicinė bankininkystė</t>
  </si>
  <si>
    <t>Mažmeninė bankininkystė</t>
  </si>
  <si>
    <t>Turto valdymas</t>
  </si>
  <si>
    <t>Įmonių funkcijos</t>
  </si>
  <si>
    <t>Nepriklausomos vidaus kontrolės funkcijos</t>
  </si>
  <si>
    <t>Visa kita</t>
  </si>
  <si>
    <t xml:space="preserve">Iš viso </t>
  </si>
  <si>
    <r>
      <rPr>
        <b/>
        <sz val="11"/>
        <rFont val="Aptos Narrow"/>
        <family val="2"/>
        <scheme val="minor"/>
      </rPr>
      <t>Nustatytųjų darbuotojų bendras skaičius</t>
    </r>
  </si>
  <si>
    <r>
      <rPr>
        <b/>
        <sz val="11"/>
        <rFont val="Aptos Narrow"/>
        <family val="2"/>
        <scheme val="minor"/>
      </rPr>
      <t>Iš jo:</t>
    </r>
    <r>
      <rPr>
        <b/>
        <sz val="11"/>
        <rFont val="Aptos Narrow"/>
        <family val="2"/>
        <scheme val="minor"/>
      </rPr>
      <t xml:space="preserve"> </t>
    </r>
    <r>
      <rPr>
        <b/>
        <sz val="11"/>
        <rFont val="Aptos Narrow"/>
        <family val="2"/>
        <scheme val="minor"/>
      </rPr>
      <t>valdymo organo nariai</t>
    </r>
  </si>
  <si>
    <r>
      <rPr>
        <b/>
        <sz val="11"/>
        <rFont val="Aptos Narrow"/>
        <family val="2"/>
        <scheme val="minor"/>
      </rPr>
      <t>Iš jo:</t>
    </r>
    <r>
      <rPr>
        <b/>
        <sz val="11"/>
        <rFont val="Aptos Narrow"/>
        <family val="2"/>
        <scheme val="minor"/>
      </rPr>
      <t xml:space="preserve"> </t>
    </r>
    <r>
      <rPr>
        <b/>
        <sz val="11"/>
        <rFont val="Aptos Narrow"/>
        <family val="2"/>
        <scheme val="minor"/>
      </rPr>
      <t>kita vyresnioji vadovybė</t>
    </r>
  </si>
  <si>
    <r>
      <rPr>
        <b/>
        <sz val="11"/>
        <rFont val="Aptos Narrow"/>
        <family val="2"/>
        <scheme val="minor"/>
      </rPr>
      <t>Iš jo:</t>
    </r>
    <r>
      <rPr>
        <b/>
        <sz val="11"/>
        <rFont val="Aptos Narrow"/>
        <family val="2"/>
        <scheme val="minor"/>
      </rPr>
      <t xml:space="preserve"> </t>
    </r>
    <r>
      <rPr>
        <b/>
        <sz val="11"/>
        <rFont val="Aptos Narrow"/>
        <family val="2"/>
        <scheme val="minor"/>
      </rPr>
      <t>kiti nustatytieji darbuotojai</t>
    </r>
  </si>
  <si>
    <r>
      <rPr>
        <b/>
        <sz val="11"/>
        <rFont val="Aptos Narrow"/>
        <family val="2"/>
        <scheme val="minor"/>
      </rPr>
      <t>Nustatytųjų darbuotojų bendras atlygis</t>
    </r>
  </si>
  <si>
    <r>
      <rPr>
        <b/>
        <sz val="11"/>
        <rFont val="Aptos Narrow"/>
        <family val="2"/>
        <scheme val="minor"/>
      </rPr>
      <t>Iš jo:</t>
    </r>
    <r>
      <rPr>
        <b/>
        <sz val="11"/>
        <rFont val="Aptos Narrow"/>
        <family val="2"/>
        <scheme val="minor"/>
      </rPr>
      <t xml:space="preserve"> </t>
    </r>
    <r>
      <rPr>
        <b/>
        <sz val="11"/>
        <rFont val="Aptos Narrow"/>
        <family val="2"/>
        <scheme val="minor"/>
      </rPr>
      <t>kintamasis atlygis</t>
    </r>
    <r>
      <rPr>
        <b/>
        <sz val="11"/>
        <rFont val="Aptos Narrow"/>
        <family val="2"/>
        <scheme val="minor"/>
      </rPr>
      <t xml:space="preserve"> </t>
    </r>
  </si>
  <si>
    <r>
      <rPr>
        <b/>
        <sz val="11"/>
        <rFont val="Aptos Narrow"/>
        <family val="2"/>
        <scheme val="minor"/>
      </rPr>
      <t>Iš jo:</t>
    </r>
    <r>
      <rPr>
        <b/>
        <sz val="11"/>
        <rFont val="Aptos Narrow"/>
        <family val="2"/>
        <scheme val="minor"/>
      </rPr>
      <t xml:space="preserve"> </t>
    </r>
    <r>
      <rPr>
        <b/>
        <sz val="11"/>
        <rFont val="Aptos Narrow"/>
        <family val="2"/>
        <scheme val="minor"/>
      </rPr>
      <t>fiksuotasis atlygis</t>
    </r>
    <r>
      <rPr>
        <b/>
        <sz val="11"/>
        <rFont val="Aptos Narrow"/>
        <family val="2"/>
        <scheme val="minor"/>
      </rPr>
      <t xml:space="preserve"> </t>
    </r>
  </si>
  <si>
    <r>
      <rPr>
        <b/>
        <sz val="10"/>
        <rFont val="Aptos Narrow"/>
        <family val="2"/>
        <scheme val="minor"/>
      </rPr>
      <t>Pozicijos sektorių, kurie labai prisideda prie klimato kaitos, atžvilgiu*</t>
    </r>
  </si>
  <si>
    <r>
      <rPr>
        <sz val="10"/>
        <rFont val="Aptos Narrow"/>
        <family val="2"/>
        <scheme val="minor"/>
      </rPr>
      <t>A – Žemės ūkis, miškininkystė ir žuvininkystė</t>
    </r>
  </si>
  <si>
    <r>
      <rPr>
        <sz val="10"/>
        <rFont val="Aptos Narrow"/>
        <family val="2"/>
        <scheme val="minor"/>
      </rPr>
      <t>B – Kasyba ir karjerų eksploatavimas</t>
    </r>
  </si>
  <si>
    <r>
      <rPr>
        <i/>
        <sz val="10"/>
        <rFont val="Aptos Narrow"/>
        <family val="2"/>
        <scheme val="minor"/>
      </rPr>
      <t>B.05 – Akmens anglių ir rusvųjų anglių kasyba</t>
    </r>
    <r>
      <rPr>
        <i/>
        <sz val="10"/>
        <rFont val="Aptos Narrow"/>
        <family val="2"/>
        <scheme val="minor"/>
      </rPr>
      <t xml:space="preserve"> </t>
    </r>
  </si>
  <si>
    <r>
      <rPr>
        <i/>
        <sz val="10"/>
        <rFont val="Aptos Narrow"/>
        <family val="2"/>
        <scheme val="minor"/>
      </rPr>
      <t>B.06 – Žalios naftos ir gamtinių dujų gavyba</t>
    </r>
    <r>
      <rPr>
        <i/>
        <sz val="10"/>
        <rFont val="Aptos Narrow"/>
        <family val="2"/>
        <scheme val="minor"/>
      </rPr>
      <t xml:space="preserve">  </t>
    </r>
  </si>
  <si>
    <r>
      <rPr>
        <i/>
        <sz val="10"/>
        <rFont val="Aptos Narrow"/>
        <family val="2"/>
        <scheme val="minor"/>
      </rPr>
      <t>B.07 – Metalų rūdų kasyba</t>
    </r>
    <r>
      <rPr>
        <i/>
        <sz val="10"/>
        <rFont val="Aptos Narrow"/>
        <family val="2"/>
        <scheme val="minor"/>
      </rPr>
      <t xml:space="preserve">  </t>
    </r>
  </si>
  <si>
    <r>
      <rPr>
        <i/>
        <sz val="10"/>
        <rFont val="Aptos Narrow"/>
        <family val="2"/>
        <scheme val="minor"/>
      </rPr>
      <t>B.08 – Kita kasyba ir karjerų eksploatavimas</t>
    </r>
    <r>
      <rPr>
        <i/>
        <sz val="10"/>
        <rFont val="Aptos Narrow"/>
        <family val="2"/>
        <scheme val="minor"/>
      </rPr>
      <t xml:space="preserve"> </t>
    </r>
  </si>
  <si>
    <r>
      <rPr>
        <i/>
        <sz val="10"/>
        <rFont val="Aptos Narrow"/>
        <family val="2"/>
        <scheme val="minor"/>
      </rPr>
      <t>B.09 – Kasybai būdingų paslaugų veikla</t>
    </r>
    <r>
      <rPr>
        <i/>
        <sz val="10"/>
        <rFont val="Aptos Narrow"/>
        <family val="2"/>
        <scheme val="minor"/>
      </rPr>
      <t xml:space="preserve"> </t>
    </r>
  </si>
  <si>
    <r>
      <rPr>
        <sz val="10"/>
        <rFont val="Aptos Narrow"/>
        <family val="2"/>
        <scheme val="minor"/>
      </rPr>
      <t>C – Apdirbamoji gamyba</t>
    </r>
  </si>
  <si>
    <r>
      <rPr>
        <i/>
        <sz val="10"/>
        <rFont val="Aptos Narrow"/>
        <family val="2"/>
        <scheme val="minor"/>
      </rPr>
      <t>C.10 – Maisto produktų gamyba</t>
    </r>
  </si>
  <si>
    <r>
      <rPr>
        <i/>
        <sz val="10"/>
        <rFont val="Aptos Narrow"/>
        <family val="2"/>
        <scheme val="minor"/>
      </rPr>
      <t>C.11 – Gėrimų gamyba</t>
    </r>
  </si>
  <si>
    <r>
      <rPr>
        <i/>
        <sz val="10"/>
        <rFont val="Aptos Narrow"/>
        <family val="2"/>
        <scheme val="minor"/>
      </rPr>
      <t>C.12 – Tabako gaminių gamyba</t>
    </r>
  </si>
  <si>
    <r>
      <rPr>
        <i/>
        <sz val="10"/>
        <rFont val="Aptos Narrow"/>
        <family val="2"/>
        <scheme val="minor"/>
      </rPr>
      <t>C.13 – Tekstilės gaminių gamyba</t>
    </r>
  </si>
  <si>
    <r>
      <rPr>
        <i/>
        <sz val="10"/>
        <rFont val="Aptos Narrow"/>
        <family val="2"/>
        <scheme val="minor"/>
      </rPr>
      <t>C.14 – Drabužių siuvimas (gamyba)</t>
    </r>
  </si>
  <si>
    <r>
      <rPr>
        <i/>
        <sz val="10"/>
        <rFont val="Aptos Narrow"/>
        <family val="2"/>
        <scheme val="minor"/>
      </rPr>
      <t>C.15 – Odos ir odos dirbinių gamyba</t>
    </r>
  </si>
  <si>
    <r>
      <rPr>
        <i/>
        <sz val="10"/>
        <rFont val="Aptos Narrow"/>
        <family val="2"/>
        <scheme val="minor"/>
      </rPr>
      <t>C.16 – Medienos bei medienos ir kamštienos gaminių, išskyrus baldus, gamyba;</t>
    </r>
    <r>
      <rPr>
        <i/>
        <sz val="10"/>
        <rFont val="Aptos Narrow"/>
        <family val="2"/>
        <scheme val="minor"/>
      </rPr>
      <t xml:space="preserve"> </t>
    </r>
    <r>
      <rPr>
        <i/>
        <sz val="10"/>
        <rFont val="Aptos Narrow"/>
        <family val="2"/>
        <scheme val="minor"/>
      </rPr>
      <t>gaminių iš šiaudų ir pynimo medžiagų gamyba</t>
    </r>
  </si>
  <si>
    <r>
      <rPr>
        <i/>
        <sz val="10"/>
        <rFont val="Aptos Narrow"/>
        <family val="2"/>
        <scheme val="minor"/>
      </rPr>
      <t>C.17 – Popieriaus ir popieriaus gaminių gamyba</t>
    </r>
  </si>
  <si>
    <r>
      <rPr>
        <i/>
        <sz val="10"/>
        <rFont val="Aptos Narrow"/>
        <family val="2"/>
        <scheme val="minor"/>
      </rPr>
      <t>C.18 – Spausdinimas ir įrašytų laikmenų tiražavimas</t>
    </r>
  </si>
  <si>
    <r>
      <rPr>
        <i/>
        <sz val="10"/>
        <rFont val="Aptos Narrow"/>
        <family val="2"/>
        <scheme val="minor"/>
      </rPr>
      <t>C.19 – Kokso ir rafinuotų naftos produktų gamyba</t>
    </r>
  </si>
  <si>
    <r>
      <rPr>
        <i/>
        <sz val="10"/>
        <rFont val="Aptos Narrow"/>
        <family val="2"/>
        <scheme val="minor"/>
      </rPr>
      <t>C.20 – Chemikalų ir chemijos produktų gamyba</t>
    </r>
    <r>
      <rPr>
        <i/>
        <sz val="10"/>
        <rFont val="Aptos Narrow"/>
        <family val="2"/>
        <scheme val="minor"/>
      </rPr>
      <t xml:space="preserve"> </t>
    </r>
  </si>
  <si>
    <r>
      <rPr>
        <i/>
        <sz val="10"/>
        <rFont val="Aptos Narrow"/>
        <family val="2"/>
        <scheme val="minor"/>
      </rPr>
      <t>C.21 – Pagrindinių vaistų pramonės gaminių ir farmacinių preparatų gamyba</t>
    </r>
  </si>
  <si>
    <r>
      <rPr>
        <i/>
        <sz val="10"/>
        <rFont val="Aptos Narrow"/>
        <family val="2"/>
        <scheme val="minor"/>
      </rPr>
      <t>C.22 – Guminių gaminių gamyba</t>
    </r>
  </si>
  <si>
    <r>
      <rPr>
        <i/>
        <sz val="10"/>
        <rFont val="Aptos Narrow"/>
        <family val="2"/>
        <scheme val="minor"/>
      </rPr>
      <t>C.23 – Kitų nemetalo mineralinių produktų gamyba</t>
    </r>
  </si>
  <si>
    <r>
      <rPr>
        <i/>
        <sz val="10"/>
        <rFont val="Aptos Narrow"/>
        <family val="2"/>
        <scheme val="minor"/>
      </rPr>
      <t>C.24 – Pagrindinių metalų gamyba</t>
    </r>
  </si>
  <si>
    <r>
      <rPr>
        <i/>
        <sz val="10"/>
        <rFont val="Aptos Narrow"/>
        <family val="2"/>
        <scheme val="minor"/>
      </rPr>
      <t>C.25 – Metalo gaminių, išskyrus mašinas ir įrenginius, gamyba</t>
    </r>
  </si>
  <si>
    <r>
      <rPr>
        <i/>
        <sz val="10"/>
        <rFont val="Aptos Narrow"/>
        <family val="2"/>
        <scheme val="minor"/>
      </rPr>
      <t>C.26 – Kompiuterinių, elektroninių ir optinių gaminių gamyba</t>
    </r>
  </si>
  <si>
    <r>
      <rPr>
        <i/>
        <sz val="10"/>
        <rFont val="Aptos Narrow"/>
        <family val="2"/>
        <scheme val="minor"/>
      </rPr>
      <t>C.27 – Elektros įrangos gamyba</t>
    </r>
  </si>
  <si>
    <r>
      <rPr>
        <i/>
        <sz val="10"/>
        <rFont val="Aptos Narrow"/>
        <family val="2"/>
        <scheme val="minor"/>
      </rPr>
      <t>C.28 – Niekur kitur nepriskirtų mašinų ir įrangos gamyba</t>
    </r>
  </si>
  <si>
    <r>
      <rPr>
        <i/>
        <sz val="10"/>
        <rFont val="Aptos Narrow"/>
        <family val="2"/>
        <scheme val="minor"/>
      </rPr>
      <t>C.29 – Variklinių transporto priemonių, priekabų ir puspriekabių gamyba</t>
    </r>
  </si>
  <si>
    <r>
      <rPr>
        <i/>
        <sz val="10"/>
        <rFont val="Aptos Narrow"/>
        <family val="2"/>
        <scheme val="minor"/>
      </rPr>
      <t>C.30 – Kitų transporto priemonių ir įrangos gamyba</t>
    </r>
  </si>
  <si>
    <r>
      <rPr>
        <i/>
        <sz val="10"/>
        <rFont val="Aptos Narrow"/>
        <family val="2"/>
        <scheme val="minor"/>
      </rPr>
      <t>C.31 – Baldų gamyba</t>
    </r>
  </si>
  <si>
    <r>
      <rPr>
        <i/>
        <sz val="10"/>
        <rFont val="Aptos Narrow"/>
        <family val="2"/>
        <scheme val="minor"/>
      </rPr>
      <t>C.32 – Kita gamyba</t>
    </r>
  </si>
  <si>
    <r>
      <rPr>
        <i/>
        <sz val="10"/>
        <rFont val="Aptos Narrow"/>
        <family val="2"/>
        <scheme val="minor"/>
      </rPr>
      <t>C.33 – Mašinų ir įrangos remontas ir įrengimas</t>
    </r>
  </si>
  <si>
    <r>
      <rPr>
        <sz val="10"/>
        <rFont val="Aptos Narrow"/>
        <family val="2"/>
        <scheme val="minor"/>
      </rPr>
      <t>D – Elektros, dujų, garo tiekimas ir oro kondicionavimas</t>
    </r>
  </si>
  <si>
    <r>
      <rPr>
        <i/>
        <sz val="10"/>
        <rFont val="Aptos Narrow"/>
        <family val="2"/>
        <scheme val="minor"/>
      </rPr>
      <t>D35.1 – Elektros energijos gamyba, perdavimas ir paskirstymas</t>
    </r>
  </si>
  <si>
    <r>
      <rPr>
        <i/>
        <sz val="10"/>
        <rFont val="Aptos Narrow"/>
        <family val="2"/>
        <scheme val="minor"/>
      </rPr>
      <t>D35.11 – Elektros gamyba</t>
    </r>
  </si>
  <si>
    <r>
      <rPr>
        <i/>
        <sz val="10"/>
        <rFont val="Aptos Narrow"/>
        <family val="2"/>
        <scheme val="minor"/>
      </rPr>
      <t>D35.2 – Dujų gamyba;</t>
    </r>
    <r>
      <rPr>
        <i/>
        <sz val="10"/>
        <rFont val="Aptos Narrow"/>
        <family val="2"/>
        <scheme val="minor"/>
      </rPr>
      <t xml:space="preserve"> </t>
    </r>
    <r>
      <rPr>
        <i/>
        <sz val="10"/>
        <rFont val="Aptos Narrow"/>
        <family val="2"/>
        <scheme val="minor"/>
      </rPr>
      <t>dujinio kuro paskirstymas dujotiekiais</t>
    </r>
  </si>
  <si>
    <r>
      <rPr>
        <i/>
        <sz val="10"/>
        <rFont val="Aptos Narrow"/>
        <family val="2"/>
        <scheme val="minor"/>
      </rPr>
      <t>D35.3 – Garo tiekimas ir oro kondicionavimas</t>
    </r>
  </si>
  <si>
    <r>
      <rPr>
        <sz val="10"/>
        <rFont val="Aptos Narrow"/>
        <family val="2"/>
        <scheme val="minor"/>
      </rPr>
      <t>E – Vandens tiekimas;</t>
    </r>
    <r>
      <rPr>
        <sz val="10"/>
        <rFont val="Aptos Narrow"/>
        <family val="2"/>
        <scheme val="minor"/>
      </rPr>
      <t xml:space="preserve"> </t>
    </r>
    <r>
      <rPr>
        <sz val="10"/>
        <rFont val="Aptos Narrow"/>
        <family val="2"/>
        <scheme val="minor"/>
      </rPr>
      <t>nuotekų valymas, atliekų tvarkymas ir regeneravimas</t>
    </r>
  </si>
  <si>
    <r>
      <rPr>
        <sz val="10"/>
        <rFont val="Aptos Narrow"/>
        <family val="2"/>
        <scheme val="minor"/>
      </rPr>
      <t>F – Statyba</t>
    </r>
  </si>
  <si>
    <r>
      <rPr>
        <i/>
        <sz val="10"/>
        <rFont val="Aptos Narrow"/>
        <family val="2"/>
        <scheme val="minor"/>
      </rPr>
      <t>F.41 – Pastatų statyba</t>
    </r>
  </si>
  <si>
    <r>
      <rPr>
        <i/>
        <sz val="10"/>
        <rFont val="Aptos Narrow"/>
        <family val="2"/>
        <scheme val="minor"/>
      </rPr>
      <t>F.42 – Inžinerinių statinių statyba</t>
    </r>
  </si>
  <si>
    <r>
      <rPr>
        <i/>
        <sz val="10"/>
        <rFont val="Aptos Narrow"/>
        <family val="2"/>
        <scheme val="minor"/>
      </rPr>
      <t>F.43 - Specializuota statybos veikla</t>
    </r>
  </si>
  <si>
    <r>
      <rPr>
        <sz val="10"/>
        <rFont val="Aptos Narrow"/>
        <family val="2"/>
        <scheme val="minor"/>
      </rPr>
      <t>G – Didmeninė ir mažmeninė prekyba;</t>
    </r>
    <r>
      <rPr>
        <sz val="10"/>
        <rFont val="Aptos Narrow"/>
        <family val="2"/>
        <scheme val="minor"/>
      </rPr>
      <t xml:space="preserve"> </t>
    </r>
    <r>
      <rPr>
        <sz val="10"/>
        <rFont val="Aptos Narrow"/>
        <family val="2"/>
        <scheme val="minor"/>
      </rPr>
      <t>variklinių transporto priemonių ir motociklų remontas</t>
    </r>
  </si>
  <si>
    <r>
      <rPr>
        <sz val="10"/>
        <rFont val="Aptos Narrow"/>
        <family val="2"/>
        <scheme val="minor"/>
      </rPr>
      <t>H – Transportas ir saugojimas</t>
    </r>
  </si>
  <si>
    <r>
      <rPr>
        <i/>
        <sz val="10"/>
        <rFont val="Aptos Narrow"/>
        <family val="2"/>
        <scheme val="minor"/>
      </rPr>
      <t>H.49 - Sausumos transportas ir transportavimas vamzdynais</t>
    </r>
  </si>
  <si>
    <r>
      <rPr>
        <i/>
        <sz val="10"/>
        <rFont val="Aptos Narrow"/>
        <family val="2"/>
        <scheme val="minor"/>
      </rPr>
      <t>H.50 – Vandens transportas</t>
    </r>
  </si>
  <si>
    <r>
      <rPr>
        <i/>
        <sz val="10"/>
        <rFont val="Aptos Narrow"/>
        <family val="2"/>
        <scheme val="minor"/>
      </rPr>
      <t>H.51 – Oro transportas</t>
    </r>
  </si>
  <si>
    <r>
      <rPr>
        <i/>
        <sz val="10"/>
        <rFont val="Aptos Narrow"/>
        <family val="2"/>
        <scheme val="minor"/>
      </rPr>
      <t>H.52 – Sandėliavimas ir transportui būdingų paslaugų veikla</t>
    </r>
  </si>
  <si>
    <r>
      <rPr>
        <i/>
        <sz val="10"/>
        <rFont val="Aptos Narrow"/>
        <family val="2"/>
        <scheme val="minor"/>
      </rPr>
      <t>H.53 – Pašto ir pasiuntinių (kurjerių) veikla</t>
    </r>
  </si>
  <si>
    <r>
      <rPr>
        <sz val="10"/>
        <color theme="1"/>
        <rFont val="Aptos Narrow"/>
        <family val="2"/>
        <scheme val="minor"/>
      </rPr>
      <t>I – Apgyvendinimo ir maitinimo paslaugų veikla</t>
    </r>
  </si>
  <si>
    <r>
      <rPr>
        <sz val="10"/>
        <rFont val="Aptos Narrow"/>
        <family val="2"/>
        <scheme val="minor"/>
      </rPr>
      <t>L – Nekilnojamojo turto operacijos</t>
    </r>
  </si>
  <si>
    <r>
      <rPr>
        <b/>
        <sz val="10"/>
        <color theme="1"/>
        <rFont val="Aptos Narrow"/>
        <family val="2"/>
        <scheme val="minor"/>
      </rPr>
      <t>Pozicijos kitų sektorių nei tie, kurie labai prisideda prie klimato kaitos, atžvilgiu*</t>
    </r>
  </si>
  <si>
    <r>
      <rPr>
        <sz val="10"/>
        <color theme="1"/>
        <rFont val="Aptos Narrow"/>
        <family val="2"/>
        <scheme val="minor"/>
      </rPr>
      <t>K – Finansinė ir draudimo veikla</t>
    </r>
  </si>
  <si>
    <r>
      <rPr>
        <sz val="10"/>
        <color theme="1"/>
        <rFont val="Aptos Narrow"/>
        <family val="2"/>
        <scheme val="minor"/>
      </rPr>
      <t>Pozicijos kitų sektorių (NACE sekcijos J, M–U) atžvilgiu</t>
    </r>
  </si>
  <si>
    <r>
      <rPr>
        <sz val="10"/>
        <color theme="1"/>
        <rFont val="Aptos Narrow"/>
        <family val="2"/>
        <scheme val="minor"/>
      </rPr>
      <t>IŠ VISO</t>
    </r>
  </si>
  <si>
    <r>
      <rPr>
        <sz val="10"/>
        <color theme="1"/>
        <rFont val="Aptos Narrow"/>
        <family val="2"/>
        <scheme val="minor"/>
      </rPr>
      <t>* Pagal Komisijos deleguotojo reglamento (ES) 2020/1818, kuriuo Europos Parlamento ir Tarybos reglamentas (ES) 2016/1011 papildomas ES prisitaikymo prie klimato kaitos lyginamųjų indeksų ir ES su Paryžiaus susitarimu suderintų lyginamųjų indeksų minimaliaisiais standartais (Klimato lyginamųjų indeksų reglamentas), 6 konstatuojamąją dalį:</t>
    </r>
    <r>
      <rPr>
        <sz val="10"/>
        <color theme="1"/>
        <rFont val="Aptos Narrow"/>
        <family val="2"/>
        <scheme val="minor"/>
      </rPr>
      <t xml:space="preserve"> </t>
    </r>
    <r>
      <rPr>
        <sz val="10"/>
        <color theme="1"/>
        <rFont val="Aptos Narrow"/>
        <family val="2"/>
        <scheme val="minor"/>
      </rPr>
      <t>Reglamento (EB) Nr. 1893/2006 I priedo A–H ir L sekcijose išvardyti sektoriai</t>
    </r>
  </si>
  <si>
    <t>1 šablonas. Bankinė knyga. Galimos su klimato kaita susijusios pertvarkos rizikos rodikliai. Pozicijų kredito kokybė pagal sektorius, išmetamųjų teršalų kiekį ir likutinį terminą</t>
  </si>
  <si>
    <r>
      <rPr>
        <b/>
        <sz val="10"/>
        <color theme="1"/>
        <rFont val="Aptos Narrow"/>
        <family val="2"/>
        <scheme val="minor"/>
      </rPr>
      <t>Iš viso ES teritorijoje</t>
    </r>
  </si>
  <si>
    <r>
      <rPr>
        <sz val="10"/>
        <color theme="1"/>
        <rFont val="Aptos Narrow"/>
        <family val="2"/>
        <scheme val="minor"/>
      </rPr>
      <t>Iš jų: paskolos, užtikrintos komercinės paskirties nekilnojamuoju turtu</t>
    </r>
  </si>
  <si>
    <r>
      <rPr>
        <sz val="10"/>
        <color theme="1"/>
        <rFont val="Aptos Narrow"/>
        <family val="2"/>
        <scheme val="minor"/>
      </rPr>
      <t>Iš jų: paskolos, užtikrintos gyvenamosios paskirties nekilnojamuoju turtu</t>
    </r>
  </si>
  <si>
    <r>
      <rPr>
        <sz val="10"/>
        <color theme="1"/>
        <rFont val="Aptos Narrow"/>
        <family val="2"/>
        <scheme val="minor"/>
      </rPr>
      <t>Iš jų: užtikrinimo priemonės, perimtos realizuojant nuosavybės teisę į</t>
    </r>
    <r>
      <rPr>
        <sz val="10"/>
        <color theme="1"/>
        <rFont val="Aptos Narrow"/>
        <family val="2"/>
        <scheme val="minor"/>
      </rPr>
      <t xml:space="preserve"> </t>
    </r>
    <r>
      <rPr>
        <sz val="10"/>
        <color theme="1"/>
        <rFont val="Aptos Narrow"/>
        <family val="2"/>
        <scheme val="minor"/>
      </rPr>
      <t>gyvenamosios ir komercinės paskirties nekilnojamąjį turtą</t>
    </r>
    <r>
      <rPr>
        <sz val="10"/>
        <color theme="1"/>
        <rFont val="Aptos Narrow"/>
        <family val="2"/>
        <scheme val="minor"/>
      </rPr>
      <t xml:space="preserve"> </t>
    </r>
  </si>
  <si>
    <r>
      <rPr>
        <sz val="10"/>
        <color theme="1"/>
        <rFont val="Aptos Narrow"/>
        <family val="2"/>
        <scheme val="minor"/>
      </rPr>
      <t>Iš jų: įvertintas energijos vartojimo efektyvumo lygis (užtikrinimo priemonės energinio naudingumo įvertis kWh/m²)</t>
    </r>
  </si>
  <si>
    <r>
      <rPr>
        <b/>
        <sz val="10"/>
        <color theme="1"/>
        <rFont val="Aptos Narrow"/>
        <family val="2"/>
        <scheme val="minor"/>
      </rPr>
      <t>Iš viso ne ES teritorijoje</t>
    </r>
  </si>
  <si>
    <t>2 šablonas. Bankinė knyga. Galimos su klimato kaita susijusios pertvarkos rizikos rodikliai. Paskolos, užtikrintos nekilnojamuoju turtu. Užtikrinimo priemonės energijos vartojimo efektyvumas</t>
  </si>
  <si>
    <r>
      <rPr>
        <sz val="11"/>
        <rFont val="Aptos Narrow"/>
        <family val="2"/>
        <scheme val="minor"/>
      </rPr>
      <t>*** Laiko atotrūkis iki 2030 m. NZE2050 scenarijaus (%) (kiekvieno parametro)</t>
    </r>
  </si>
  <si>
    <r>
      <rPr>
        <sz val="11"/>
        <color theme="1"/>
        <rFont val="Aptos Narrow"/>
        <family val="2"/>
        <charset val="186"/>
        <scheme val="minor"/>
      </rPr>
      <t>* Svarstytinų NACE sektorių sąrašas</t>
    </r>
  </si>
  <si>
    <r>
      <rPr>
        <i/>
        <sz val="11"/>
        <color theme="1"/>
        <rFont val="Aptos Narrow"/>
        <family val="2"/>
        <scheme val="minor"/>
      </rPr>
      <t>Jūrų transportas</t>
    </r>
    <r>
      <rPr>
        <i/>
        <sz val="11"/>
        <color theme="1"/>
        <rFont val="Aptos Narrow"/>
        <family val="2"/>
        <scheme val="minor"/>
      </rPr>
      <t xml:space="preserve"> </t>
    </r>
  </si>
  <si>
    <r>
      <rPr>
        <i/>
        <sz val="11"/>
        <color theme="1"/>
        <rFont val="Aptos Narrow"/>
        <family val="2"/>
        <scheme val="minor"/>
      </rPr>
      <t>laivyba</t>
    </r>
  </si>
  <si>
    <r>
      <rPr>
        <sz val="11"/>
        <color theme="1"/>
        <rFont val="Aptos Narrow"/>
        <family val="2"/>
        <charset val="186"/>
        <scheme val="minor"/>
      </rPr>
      <t>Vidutinis tCO2 kiekis keleivio kilometrui,</t>
    </r>
    <r>
      <rPr>
        <sz val="11"/>
        <color theme="1"/>
        <rFont val="Aptos Narrow"/>
        <family val="2"/>
        <charset val="186"/>
        <scheme val="minor"/>
      </rPr>
      <t xml:space="preserve">
</t>
    </r>
    <r>
      <rPr>
        <sz val="11"/>
        <color theme="1"/>
        <rFont val="Aptos Narrow"/>
        <family val="2"/>
        <charset val="186"/>
        <scheme val="minor"/>
      </rPr>
      <t>vidutinis gCO₂/MJ kiekis</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vidutinė daug CO2 išmetančių technologijų dalis (TEA)</t>
    </r>
  </si>
  <si>
    <r>
      <rPr>
        <i/>
        <sz val="11"/>
        <color theme="1"/>
        <rFont val="Aptos Narrow"/>
        <family val="2"/>
        <scheme val="minor"/>
      </rPr>
      <t>Elektros energija</t>
    </r>
  </si>
  <si>
    <r>
      <rPr>
        <i/>
        <sz val="11"/>
        <color theme="1"/>
        <rFont val="Aptos Narrow"/>
        <family val="2"/>
        <scheme val="minor"/>
      </rPr>
      <t>elektros energija</t>
    </r>
  </si>
  <si>
    <r>
      <rPr>
        <sz val="11"/>
        <color theme="1"/>
        <rFont val="Aptos Narrow"/>
        <family val="2"/>
        <charset val="186"/>
        <scheme val="minor"/>
      </rPr>
      <t>Vidutinis tCO2 kiekis MWh</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vidutinė daug CO2 išmetančių technologijų dalis (nafta, dujos, akmens anglys)</t>
    </r>
  </si>
  <si>
    <r>
      <rPr>
        <i/>
        <sz val="11"/>
        <color theme="1"/>
        <rFont val="Aptos Narrow"/>
        <family val="2"/>
        <scheme val="minor"/>
      </rPr>
      <t>Iškastinio kuro deginimas</t>
    </r>
    <r>
      <rPr>
        <i/>
        <sz val="11"/>
        <color theme="1"/>
        <rFont val="Aptos Narrow"/>
        <family val="2"/>
        <scheme val="minor"/>
      </rPr>
      <t xml:space="preserve"> </t>
    </r>
  </si>
  <si>
    <r>
      <rPr>
        <i/>
        <sz val="11"/>
        <color theme="1"/>
        <rFont val="Aptos Narrow"/>
        <family val="2"/>
        <scheme val="minor"/>
      </rPr>
      <t>nafta ir dujos</t>
    </r>
  </si>
  <si>
    <r>
      <rPr>
        <sz val="11"/>
        <color theme="1"/>
        <rFont val="Aptos Narrow"/>
        <family val="2"/>
        <charset val="186"/>
        <scheme val="minor"/>
      </rPr>
      <t>Vidutinis tCO2 kiekis vienam GJ</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vidutinė daug CO2 išmetančių technologijų dalis (TEA)</t>
    </r>
  </si>
  <si>
    <r>
      <rPr>
        <i/>
        <sz val="11"/>
        <color theme="1"/>
        <rFont val="Aptos Narrow"/>
        <family val="2"/>
        <scheme val="minor"/>
      </rPr>
      <t>Geležies ir plieno, kokso ir metalo rūdos gamyba</t>
    </r>
    <r>
      <rPr>
        <i/>
        <sz val="11"/>
        <color theme="1"/>
        <rFont val="Aptos Narrow"/>
        <family val="2"/>
        <scheme val="minor"/>
      </rPr>
      <t xml:space="preserve"> </t>
    </r>
  </si>
  <si>
    <r>
      <rPr>
        <i/>
        <sz val="11"/>
        <color theme="1"/>
        <rFont val="Aptos Narrow"/>
        <family val="2"/>
        <scheme val="minor"/>
      </rPr>
      <t>plienas</t>
    </r>
  </si>
  <si>
    <r>
      <rPr>
        <sz val="11"/>
        <color theme="1"/>
        <rFont val="Aptos Narrow"/>
        <family val="2"/>
        <charset val="186"/>
        <scheme val="minor"/>
      </rPr>
      <t>Vidutinis tCO2 kiekis išeigos tonai</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vidutinė daug CO2 išmetančių technologijų dalis (TEA)</t>
    </r>
  </si>
  <si>
    <r>
      <rPr>
        <i/>
        <sz val="11"/>
        <color theme="1"/>
        <rFont val="Aptos Narrow"/>
        <family val="2"/>
        <scheme val="minor"/>
      </rPr>
      <t>akmens anglys</t>
    </r>
  </si>
  <si>
    <r>
      <rPr>
        <i/>
        <sz val="11"/>
        <color theme="1"/>
        <rFont val="Aptos Narrow"/>
        <family val="2"/>
        <scheme val="minor"/>
      </rPr>
      <t>Cemento, klinkerio ir kalkių gamyba</t>
    </r>
  </si>
  <si>
    <r>
      <rPr>
        <i/>
        <sz val="11"/>
        <color theme="1"/>
        <rFont val="Aptos Narrow"/>
        <family val="2"/>
        <scheme val="minor"/>
      </rPr>
      <t>cementas</t>
    </r>
  </si>
  <si>
    <t>Aviacija</t>
  </si>
  <si>
    <r>
      <rPr>
        <i/>
        <sz val="11"/>
        <color theme="1"/>
        <rFont val="Aptos Narrow"/>
        <family val="2"/>
        <scheme val="minor"/>
      </rPr>
      <t>aviacija</t>
    </r>
  </si>
  <si>
    <r>
      <rPr>
        <sz val="11"/>
        <color theme="1"/>
        <rFont val="Aptos Narrow"/>
        <family val="2"/>
        <charset val="186"/>
        <scheme val="minor"/>
      </rPr>
      <t>Vidutinė tvarių aviacinių degalų dalis</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vidutinis tCO2 kiekis keleivio kilometrui</t>
    </r>
  </si>
  <si>
    <t>Automobilių sektorius</t>
  </si>
  <si>
    <r>
      <rPr>
        <i/>
        <sz val="11"/>
        <color theme="1"/>
        <rFont val="Aptos Narrow"/>
        <family val="2"/>
        <scheme val="minor"/>
      </rPr>
      <t>automobilių sektorius</t>
    </r>
  </si>
  <si>
    <r>
      <rPr>
        <sz val="11"/>
        <color theme="1"/>
        <rFont val="Aptos Narrow"/>
        <family val="2"/>
        <charset val="186"/>
        <scheme val="minor"/>
      </rPr>
      <t>Vidutinis tCO2 kiekis keleivio kilometrui</t>
    </r>
    <r>
      <rPr>
        <sz val="11"/>
        <color theme="1"/>
        <rFont val="Aptos Narrow"/>
        <family val="2"/>
        <charset val="186"/>
        <scheme val="minor"/>
      </rPr>
      <t xml:space="preserve">
</t>
    </r>
    <r>
      <rPr>
        <sz val="11"/>
        <color theme="1"/>
        <rFont val="Aptos Narrow"/>
        <family val="2"/>
        <charset val="186"/>
        <scheme val="minor"/>
      </rPr>
      <t>ir</t>
    </r>
    <r>
      <rPr>
        <sz val="11"/>
        <color theme="1"/>
        <rFont val="Aptos Narrow"/>
        <family val="2"/>
        <charset val="186"/>
        <scheme val="minor"/>
      </rPr>
      <t xml:space="preserve">
</t>
    </r>
    <r>
      <rPr>
        <sz val="11"/>
        <color theme="1"/>
        <rFont val="Aptos Narrow"/>
        <family val="2"/>
        <charset val="186"/>
        <scheme val="minor"/>
      </rPr>
      <t>vidutinė daug CO2 išmetančių technologijų dalis (TEA)</t>
    </r>
  </si>
  <si>
    <t>3 šablonas. Bankinė knyga. Galimos su klimato kaita susijusios pertvarkos rizikos rodikliai. Suderinimo parametrai</t>
  </si>
  <si>
    <r>
      <rPr>
        <sz val="10"/>
        <color theme="1"/>
        <rFont val="Aptos Narrow"/>
        <family val="2"/>
        <scheme val="minor"/>
      </rPr>
      <t>*Taikoma sandorio šalims, kurios yra tarp 20 daugiausiai anglies dioksido išmetančių įmonių pasaulyje</t>
    </r>
    <r>
      <rPr>
        <sz val="10"/>
        <color theme="1"/>
        <rFont val="Aptos Narrow"/>
        <family val="2"/>
        <scheme val="minor"/>
      </rPr>
      <t xml:space="preserve">
</t>
    </r>
  </si>
  <si>
    <r>
      <rPr>
        <sz val="10"/>
        <color theme="1"/>
        <rFont val="Aptos Narrow"/>
        <family val="2"/>
        <scheme val="minor"/>
      </rPr>
      <t>A – Žemės ūkis, miškininkystė ir žuvininkystė</t>
    </r>
  </si>
  <si>
    <r>
      <rPr>
        <sz val="10"/>
        <color theme="1"/>
        <rFont val="Aptos Narrow"/>
        <family val="2"/>
        <scheme val="minor"/>
      </rPr>
      <t>B – Kasyba ir karjerų eksploatavimas</t>
    </r>
  </si>
  <si>
    <r>
      <rPr>
        <sz val="10"/>
        <color theme="1"/>
        <rFont val="Aptos Narrow"/>
        <family val="2"/>
        <scheme val="minor"/>
      </rPr>
      <t>C – Apdirbamoji gamyba</t>
    </r>
  </si>
  <si>
    <r>
      <rPr>
        <sz val="10"/>
        <color theme="1"/>
        <rFont val="Aptos Narrow"/>
        <family val="2"/>
        <scheme val="minor"/>
      </rPr>
      <t>D – Elektros, dujų, garo tiekimas ir oro kondicionavimas</t>
    </r>
  </si>
  <si>
    <r>
      <rPr>
        <sz val="10"/>
        <color theme="1"/>
        <rFont val="Aptos Narrow"/>
        <family val="2"/>
        <scheme val="minor"/>
      </rPr>
      <t>E – Vandens tiekimas;</t>
    </r>
    <r>
      <rPr>
        <sz val="10"/>
        <color theme="1"/>
        <rFont val="Aptos Narrow"/>
        <family val="2"/>
        <scheme val="minor"/>
      </rPr>
      <t xml:space="preserve"> </t>
    </r>
    <r>
      <rPr>
        <sz val="10"/>
        <color theme="1"/>
        <rFont val="Aptos Narrow"/>
        <family val="2"/>
        <scheme val="minor"/>
      </rPr>
      <t>nuotekų valymas, atliekų tvarkymas ir regeneravimas</t>
    </r>
  </si>
  <si>
    <r>
      <rPr>
        <sz val="10"/>
        <color theme="1"/>
        <rFont val="Aptos Narrow"/>
        <family val="2"/>
        <scheme val="minor"/>
      </rPr>
      <t>F – Statyba</t>
    </r>
  </si>
  <si>
    <r>
      <rPr>
        <sz val="10"/>
        <color theme="1"/>
        <rFont val="Aptos Narrow"/>
        <family val="2"/>
        <scheme val="minor"/>
      </rPr>
      <t>G – Didmeninė ir mažmeninė prekyba;</t>
    </r>
    <r>
      <rPr>
        <sz val="10"/>
        <color theme="1"/>
        <rFont val="Aptos Narrow"/>
        <family val="2"/>
        <scheme val="minor"/>
      </rPr>
      <t xml:space="preserve"> </t>
    </r>
    <r>
      <rPr>
        <sz val="10"/>
        <color theme="1"/>
        <rFont val="Aptos Narrow"/>
        <family val="2"/>
        <scheme val="minor"/>
      </rPr>
      <t>variklinių transporto priemonių ir motociklų remontas</t>
    </r>
  </si>
  <si>
    <r>
      <rPr>
        <sz val="10"/>
        <color theme="1"/>
        <rFont val="Aptos Narrow"/>
        <family val="2"/>
        <scheme val="minor"/>
      </rPr>
      <t>H – Transportas ir saugojimas</t>
    </r>
  </si>
  <si>
    <r>
      <rPr>
        <sz val="10"/>
        <color theme="1"/>
        <rFont val="Aptos Narrow"/>
        <family val="2"/>
        <scheme val="minor"/>
      </rPr>
      <t>L – Nekilnojamojo turto operacijos</t>
    </r>
  </si>
  <si>
    <r>
      <rPr>
        <sz val="10"/>
        <color theme="1"/>
        <rFont val="Aptos Narrow"/>
        <family val="2"/>
        <scheme val="minor"/>
      </rPr>
      <t>Paskolos, užtikrintos gyvenamosios paskirties nekilnojamuoju turtu</t>
    </r>
  </si>
  <si>
    <r>
      <rPr>
        <sz val="10"/>
        <color theme="1"/>
        <rFont val="Aptos Narrow"/>
        <family val="2"/>
        <scheme val="minor"/>
      </rPr>
      <t>Paskolos, užtikrintos komercinės paskirties nekilnojamuoju turtu</t>
    </r>
  </si>
  <si>
    <r>
      <rPr>
        <sz val="10"/>
        <color theme="1"/>
        <rFont val="Aptos Narrow"/>
        <family val="2"/>
        <scheme val="minor"/>
      </rPr>
      <t>Perimtos užtikrinimo priemonės</t>
    </r>
  </si>
  <si>
    <r>
      <rPr>
        <sz val="10"/>
        <color theme="1"/>
        <rFont val="Aptos Narrow"/>
        <family val="2"/>
        <scheme val="minor"/>
      </rPr>
      <t>Kiti susiję sektoriai (skirstymas toliau, jei taikoma)</t>
    </r>
  </si>
  <si>
    <t>4 šablonas. Bankinė knyga. Galimos su klimato kaita susijusios pertvarkos rizikos rodikliai. Pozicijos 20-ies daugiausiai anglies dioksido išskiriančių bendrovių atžvilgiu</t>
  </si>
  <si>
    <t>5 šablonas. Bankinė knyga. Galimos su klimato kaita susijusios fizinės rizikos rodikliai. Su fizine rizika susijusios pozicijos</t>
  </si>
  <si>
    <t>Sektorius / pasektoris</t>
  </si>
  <si>
    <t>Bendra balansinė vertė (mln. EUR)</t>
  </si>
  <si>
    <t>Sukauptas vertės sumažėjimas, sukaupti neigiami tikrosios vertės pokyčiai dėl kredito rizikos ir atidėjiniai (mln. EUR)</t>
  </si>
  <si>
    <t>Su finansuojama veikla siejamas išmetamas ŠESD kiekis (sandorio šalies 1, 2 ir 3 lygio išmetamieji teršalai) (tonomis CO2 ekvivalento)</t>
  </si>
  <si>
    <t>Išmetamas ŠESD kiekis (i skiltis): portfelio bendros balansinės vertės procentinė dalis, gauta iš konkrečios įmonės ataskaitų</t>
  </si>
  <si>
    <t xml:space="preserve"> &lt;= 5 metai</t>
  </si>
  <si>
    <t>&gt; 5 metai &lt;= 10 metai</t>
  </si>
  <si>
    <t>&gt; 10 metai &lt;= 20 metai</t>
  </si>
  <si>
    <t>&gt; 20 metai</t>
  </si>
  <si>
    <t>Vidutinis svertinis terminas</t>
  </si>
  <si>
    <t>Iš jos: pozicijos įmonių, neįtrauktų į ES su Paryžiaus susitarimu suderintus lyginamuosius indeksus pagal Reglamento (ES) 2020/1818 12 straipsnio 1 dalies d–g punktus ir 12 straipsnio 2 dalį, atžvilgiu</t>
  </si>
  <si>
    <t>Iš jos: aplinkos atžvilgiu tvari veikla (KKŠ)</t>
  </si>
  <si>
    <t>Iš jos: 2 etapo pozicijos</t>
  </si>
  <si>
    <t>Iš jos: neveiksnios pozicijos</t>
  </si>
  <si>
    <t>Iš jų: 2 etapo pozicijos</t>
  </si>
  <si>
    <t>Iš jų: neveiksnios pozicijos</t>
  </si>
  <si>
    <t>Iš jo: su finansuojama veikla siejami 3 lygio išmetamieji teršalai</t>
  </si>
  <si>
    <t>Sandorio šalies sektorius</t>
  </si>
  <si>
    <t>Visa bendra balansinė vertė (mln. EUR)</t>
  </si>
  <si>
    <t>Energijos vartojimo efektyvumo lygis (užtikrinimo priemonės energinio naudingumo įvertis kWh/m²)</t>
  </si>
  <si>
    <t>Energijos vartojimo efektyvumo lygis (užtikrinimo priemonės ENS klasė)</t>
  </si>
  <si>
    <t>Užtikrinimo priemonės ENS klasės nėra</t>
  </si>
  <si>
    <t>0; &lt;= 100</t>
  </si>
  <si>
    <t>&gt; 100; &lt;= 200</t>
  </si>
  <si>
    <t>&gt; 200; &lt;= 300</t>
  </si>
  <si>
    <t>&gt; 300; &lt;= 400</t>
  </si>
  <si>
    <t>&gt; 400; &lt;= 500</t>
  </si>
  <si>
    <t>&gt; 500</t>
  </si>
  <si>
    <t>A</t>
  </si>
  <si>
    <t>B</t>
  </si>
  <si>
    <t>C</t>
  </si>
  <si>
    <t>D</t>
  </si>
  <si>
    <t>E</t>
  </si>
  <si>
    <t>F</t>
  </si>
  <si>
    <t>G</t>
  </si>
  <si>
    <t>Iš jų: įvertintas energijos vartojimo efektyvumo lygis (užtikrinimo priemonės energinio naudingumo įvertis kWh/m²)</t>
  </si>
  <si>
    <t>Vidutinis tCO2 kiekis vienam GJ
ir vidutinė daug CO2 išmetančių technologijų dalis (TEA)</t>
  </si>
  <si>
    <t>TEA sektorius</t>
  </si>
  <si>
    <t>B skiltis – NACE sektoriai (bent) – būtini sektoriai</t>
  </si>
  <si>
    <t>**Parametrų pavyzdžių nebaigtinis sąrašas. Įstaigos taiko TEA scenarijuje apibrėžtus parametrus</t>
  </si>
  <si>
    <t>Šablone nurodytas sektorius</t>
  </si>
  <si>
    <t>sektorius</t>
  </si>
  <si>
    <t>kodas</t>
  </si>
  <si>
    <t>Sektorius</t>
  </si>
  <si>
    <t>NACE sektorius (bent)</t>
  </si>
  <si>
    <t>Portfelio bendra balansinė vertė (mln. EUR)</t>
  </si>
  <si>
    <t>Suderinimo parametras**</t>
  </si>
  <si>
    <t>Ataskaitiniai metai</t>
  </si>
  <si>
    <t>Atstumas iki TEA NZE2050 scenarijaus (%)***</t>
  </si>
  <si>
    <t>Tikslas (ataskaitiniai metai + 3 metai)</t>
  </si>
  <si>
    <t>Bendra balansinė vertė (agreguota)</t>
  </si>
  <si>
    <t>Bendra balansinė vertė sandorio šalių atžvilgiu, palyginti su visa bendra balansine verte (agreguota)*</t>
  </si>
  <si>
    <t>Iš taršiausių bendrovių dvidešimtuko įtrauktų bendrovių skaičius</t>
  </si>
  <si>
    <t xml:space="preserve">o </t>
  </si>
  <si>
    <t>Kintamasis: geografinė vietovė, kuriai būdinga klimato kaitos fizinė rizika – ūmūs ir lėtiniai įvykiai</t>
  </si>
  <si>
    <t>Iš jos: pozicijos, jautrios klimato kaitos sukeliamų fizinių įvykių poveikiui</t>
  </si>
  <si>
    <t>Suskirstymas pagal terminų intervalą</t>
  </si>
  <si>
    <t>Iš jų: pozicijos, jautrios lėtinių klimato kaitos sukeliamų įvykių poveikiui</t>
  </si>
  <si>
    <t>Iš jų: pozicijos, jautrios ūmių klimato kaitos sukeliamų įvykių poveikiui</t>
  </si>
  <si>
    <t>Iš jų: pozicijos, jautrios lėtinių ir ūmių klimato kaitos sukeliamų įvykių poveikiui</t>
  </si>
  <si>
    <t>1637.145</t>
  </si>
  <si>
    <t>217.609</t>
  </si>
  <si>
    <t>43.942</t>
  </si>
  <si>
    <t>-25.419</t>
  </si>
  <si>
    <t>-4.523</t>
  </si>
  <si>
    <t>-10.506</t>
  </si>
  <si>
    <t>4.28</t>
  </si>
  <si>
    <t>1485.245</t>
  </si>
  <si>
    <t>67.819</t>
  </si>
  <si>
    <t>83.967</t>
  </si>
  <si>
    <t>0.114</t>
  </si>
  <si>
    <t>51.609</t>
  </si>
  <si>
    <t>5.5</t>
  </si>
  <si>
    <t>2.084</t>
  </si>
  <si>
    <t>-0.398</t>
  </si>
  <si>
    <t>-0.054</t>
  </si>
  <si>
    <t>-0.093</t>
  </si>
  <si>
    <t>36.473</t>
  </si>
  <si>
    <t>14.153</t>
  </si>
  <si>
    <t>0.978</t>
  </si>
  <si>
    <t>0.005</t>
  </si>
  <si>
    <t>7.117</t>
  </si>
  <si>
    <t>1.899</t>
  </si>
  <si>
    <t>-0.019</t>
  </si>
  <si>
    <t>-0.013</t>
  </si>
  <si>
    <t>7.115</t>
  </si>
  <si>
    <t>0.002</t>
  </si>
  <si>
    <t>1.966</t>
  </si>
  <si>
    <t>99.96</t>
  </si>
  <si>
    <t>5.151</t>
  </si>
  <si>
    <t>5.149</t>
  </si>
  <si>
    <t>282.754</t>
  </si>
  <si>
    <t>34.444</t>
  </si>
  <si>
    <t>14.155</t>
  </si>
  <si>
    <t>-8.704</t>
  </si>
  <si>
    <t>-2.17</t>
  </si>
  <si>
    <t>-3.492</t>
  </si>
  <si>
    <t>269.381</t>
  </si>
  <si>
    <t>13.341</t>
  </si>
  <si>
    <t>0.032</t>
  </si>
  <si>
    <t>46.302</t>
  </si>
  <si>
    <t>0.286</t>
  </si>
  <si>
    <t>1.853</t>
  </si>
  <si>
    <t>-1.852</t>
  </si>
  <si>
    <t>-0.001</t>
  </si>
  <si>
    <t>-1.237</t>
  </si>
  <si>
    <t>38.1</t>
  </si>
  <si>
    <t>46.292</t>
  </si>
  <si>
    <t>0.01</t>
  </si>
  <si>
    <t>6.21</t>
  </si>
  <si>
    <t>0.075</t>
  </si>
  <si>
    <t>0.014</t>
  </si>
  <si>
    <t>-0.009</t>
  </si>
  <si>
    <t>6.155</t>
  </si>
  <si>
    <t>0.054</t>
  </si>
  <si>
    <t>0.001</t>
  </si>
  <si>
    <t>3.206</t>
  </si>
  <si>
    <t>0.447</t>
  </si>
  <si>
    <t>-0.029</t>
  </si>
  <si>
    <t>-0.005</t>
  </si>
  <si>
    <t>3.203</t>
  </si>
  <si>
    <t>0.003</t>
  </si>
  <si>
    <t>1.28</t>
  </si>
  <si>
    <t>0.595</t>
  </si>
  <si>
    <t>0.108</t>
  </si>
  <si>
    <t>-0.018</t>
  </si>
  <si>
    <t>-0.011</t>
  </si>
  <si>
    <t>1.277</t>
  </si>
  <si>
    <t>0.477</t>
  </si>
  <si>
    <t>0.131</t>
  </si>
  <si>
    <t>-0.002</t>
  </si>
  <si>
    <t>66.959</t>
  </si>
  <si>
    <t>3.588</t>
  </si>
  <si>
    <t>0.03</t>
  </si>
  <si>
    <t>-1.444</t>
  </si>
  <si>
    <t>66.567</t>
  </si>
  <si>
    <t>0.39</t>
  </si>
  <si>
    <t>22.106</t>
  </si>
  <si>
    <t>3.557</t>
  </si>
  <si>
    <t>-0.64</t>
  </si>
  <si>
    <t>-0.148</t>
  </si>
  <si>
    <t>20.454</t>
  </si>
  <si>
    <t>1.651</t>
  </si>
  <si>
    <t>3.305</t>
  </si>
  <si>
    <t>2.543</t>
  </si>
  <si>
    <t>-0.008</t>
  </si>
  <si>
    <t>3.445</t>
  </si>
  <si>
    <t>0.262</t>
  </si>
  <si>
    <t>-0.036</t>
  </si>
  <si>
    <t>3.381</t>
  </si>
  <si>
    <t>0.063</t>
  </si>
  <si>
    <t>10.32</t>
  </si>
  <si>
    <t>2.518</t>
  </si>
  <si>
    <t>0.511</t>
  </si>
  <si>
    <t>-0.658</t>
  </si>
  <si>
    <t>-0.125</t>
  </si>
  <si>
    <t>-0.511</t>
  </si>
  <si>
    <t>10.319</t>
  </si>
  <si>
    <t>7.958</t>
  </si>
  <si>
    <t>2.224</t>
  </si>
  <si>
    <t>0.105</t>
  </si>
  <si>
    <t>-0.131</t>
  </si>
  <si>
    <t>-0.102</t>
  </si>
  <si>
    <t>7.93</t>
  </si>
  <si>
    <t>0.026</t>
  </si>
  <si>
    <t>11.089</t>
  </si>
  <si>
    <t>0.152</t>
  </si>
  <si>
    <t>10.936</t>
  </si>
  <si>
    <t>-1.492</t>
  </si>
  <si>
    <t>-1.491</t>
  </si>
  <si>
    <t>23.304</t>
  </si>
  <si>
    <t>1.303</t>
  </si>
  <si>
    <t>0.312</t>
  </si>
  <si>
    <t>-0.338</t>
  </si>
  <si>
    <t>-0.037</t>
  </si>
  <si>
    <t>-0.053</t>
  </si>
  <si>
    <t>23.303</t>
  </si>
  <si>
    <t>3.85</t>
  </si>
  <si>
    <t>-0.007</t>
  </si>
  <si>
    <t>4.938</t>
  </si>
  <si>
    <t>-0.012</t>
  </si>
  <si>
    <t>95.69</t>
  </si>
  <si>
    <t>4.937</t>
  </si>
  <si>
    <t>7.341</t>
  </si>
  <si>
    <t>0.748</t>
  </si>
  <si>
    <t>-0.016</t>
  </si>
  <si>
    <t>7.308</t>
  </si>
  <si>
    <t>0.031</t>
  </si>
  <si>
    <t>0.858</t>
  </si>
  <si>
    <t>0.31</t>
  </si>
  <si>
    <t>2.525</t>
  </si>
  <si>
    <t>0.015</t>
  </si>
  <si>
    <t>-0.01</t>
  </si>
  <si>
    <t>80.21</t>
  </si>
  <si>
    <t>52.984</t>
  </si>
  <si>
    <t>12.599</t>
  </si>
  <si>
    <t>0.278</t>
  </si>
  <si>
    <t>-1.88</t>
  </si>
  <si>
    <t>-1.701</t>
  </si>
  <si>
    <t>-0.081</t>
  </si>
  <si>
    <t>49.23</t>
  </si>
  <si>
    <t>41.855</t>
  </si>
  <si>
    <t>11.126</t>
  </si>
  <si>
    <t>1.533</t>
  </si>
  <si>
    <t>1.036</t>
  </si>
  <si>
    <t>0.004</t>
  </si>
  <si>
    <t>1.532</t>
  </si>
  <si>
    <t>2.764</t>
  </si>
  <si>
    <t>2.055</t>
  </si>
  <si>
    <t>-0.084</t>
  </si>
  <si>
    <t>-0.077</t>
  </si>
  <si>
    <t>163.972</t>
  </si>
  <si>
    <t>7.128</t>
  </si>
  <si>
    <t>4.03</t>
  </si>
  <si>
    <t>-3.128</t>
  </si>
  <si>
    <t>-0.058</t>
  </si>
  <si>
    <t>-0.16</t>
  </si>
  <si>
    <t>130.24</t>
  </si>
  <si>
    <t>11.754</t>
  </si>
  <si>
    <t>21.96</t>
  </si>
  <si>
    <t>0.018</t>
  </si>
  <si>
    <t>115.777</t>
  </si>
  <si>
    <t>3.718</t>
  </si>
  <si>
    <t>3.385</t>
  </si>
  <si>
    <t>-2.567</t>
  </si>
  <si>
    <t>-0.03</t>
  </si>
  <si>
    <t>-0.063</t>
  </si>
  <si>
    <t>115.737</t>
  </si>
  <si>
    <t>105.794</t>
  </si>
  <si>
    <t>-2.559</t>
  </si>
  <si>
    <t>105.755</t>
  </si>
  <si>
    <t>0.013</t>
  </si>
  <si>
    <t>0.425</t>
  </si>
  <si>
    <t>0.366</t>
  </si>
  <si>
    <t>-0.004</t>
  </si>
  <si>
    <t>47.77</t>
  </si>
  <si>
    <t>3.044</t>
  </si>
  <si>
    <t>0.645</t>
  </si>
  <si>
    <t>-0.557</t>
  </si>
  <si>
    <t>-0.024</t>
  </si>
  <si>
    <t>-0.097</t>
  </si>
  <si>
    <t>7.89</t>
  </si>
  <si>
    <t>14.078</t>
  </si>
  <si>
    <t>11.728</t>
  </si>
  <si>
    <t>27.924</t>
  </si>
  <si>
    <t>1.117</t>
  </si>
  <si>
    <t>1.143</t>
  </si>
  <si>
    <t>-0.407</t>
  </si>
  <si>
    <t>-0.032</t>
  </si>
  <si>
    <t>-0.178</t>
  </si>
  <si>
    <t>12.85</t>
  </si>
  <si>
    <t>13.149</t>
  </si>
  <si>
    <t>3.814</t>
  </si>
  <si>
    <t>10.959</t>
  </si>
  <si>
    <t>171.29</t>
  </si>
  <si>
    <t>6.382</t>
  </si>
  <si>
    <t>3.469</t>
  </si>
  <si>
    <t>-2.319</t>
  </si>
  <si>
    <t>-0.152</t>
  </si>
  <si>
    <t>-1.457</t>
  </si>
  <si>
    <t>165.547</t>
  </si>
  <si>
    <t>4.277</t>
  </si>
  <si>
    <t>1.452</t>
  </si>
  <si>
    <t>140.216</t>
  </si>
  <si>
    <t>5.313</t>
  </si>
  <si>
    <t>2.656</t>
  </si>
  <si>
    <t>-1.958</t>
  </si>
  <si>
    <t>-0.119</t>
  </si>
  <si>
    <t>-1.272</t>
  </si>
  <si>
    <t>136.249</t>
  </si>
  <si>
    <t>3.957</t>
  </si>
  <si>
    <t>12.225</t>
  </si>
  <si>
    <t>0.106</t>
  </si>
  <si>
    <t>0.515</t>
  </si>
  <si>
    <t>12.044</t>
  </si>
  <si>
    <t>0.178</t>
  </si>
  <si>
    <t>18.849</t>
  </si>
  <si>
    <t>0.963</t>
  </si>
  <si>
    <t>0.298</t>
  </si>
  <si>
    <t>-0.236</t>
  </si>
  <si>
    <t>-0.022</t>
  </si>
  <si>
    <t>-0.108</t>
  </si>
  <si>
    <t>17.254</t>
  </si>
  <si>
    <t>0.142</t>
  </si>
  <si>
    <t>225.462</t>
  </si>
  <si>
    <t>18.733</t>
  </si>
  <si>
    <t>2.701</t>
  </si>
  <si>
    <t>-2.041</t>
  </si>
  <si>
    <t>-0.213</t>
  </si>
  <si>
    <t>-0.953</t>
  </si>
  <si>
    <t>0.24</t>
  </si>
  <si>
    <t>220.778</t>
  </si>
  <si>
    <t>1.356</t>
  </si>
  <si>
    <t>3.319</t>
  </si>
  <si>
    <t>0.009</t>
  </si>
  <si>
    <t>121.922</t>
  </si>
  <si>
    <t>27.97</t>
  </si>
  <si>
    <t>0.402</t>
  </si>
  <si>
    <t>-1.387</t>
  </si>
  <si>
    <t>-0.775</t>
  </si>
  <si>
    <t>-0.139</t>
  </si>
  <si>
    <t>119.313</t>
  </si>
  <si>
    <t>2.601</t>
  </si>
  <si>
    <t>0.008</t>
  </si>
  <si>
    <t>78.612</t>
  </si>
  <si>
    <t>5.058</t>
  </si>
  <si>
    <t>0.321</t>
  </si>
  <si>
    <t>-0.554</t>
  </si>
  <si>
    <t>-0.047</t>
  </si>
  <si>
    <t>-0.129</t>
  </si>
  <si>
    <t>4.89</t>
  </si>
  <si>
    <t>77.808</t>
  </si>
  <si>
    <t>0.803</t>
  </si>
  <si>
    <t>1.845</t>
  </si>
  <si>
    <t>0.006</t>
  </si>
  <si>
    <t>0.095</t>
  </si>
  <si>
    <t>1.747</t>
  </si>
  <si>
    <t>41.464</t>
  </si>
  <si>
    <t>22.906</t>
  </si>
  <si>
    <t>0.081</t>
  </si>
  <si>
    <t>-0.833</t>
  </si>
  <si>
    <t>-0.728</t>
  </si>
  <si>
    <t>41.41</t>
  </si>
  <si>
    <t>0.051</t>
  </si>
  <si>
    <t>75.793</t>
  </si>
  <si>
    <t>32.369</t>
  </si>
  <si>
    <t>0.067</t>
  </si>
  <si>
    <t>-0.504</t>
  </si>
  <si>
    <t>-0.423</t>
  </si>
  <si>
    <t>1.86</t>
  </si>
  <si>
    <t>75.667</t>
  </si>
  <si>
    <t>0.125</t>
  </si>
  <si>
    <t>509.302</t>
  </si>
  <si>
    <t>82.067</t>
  </si>
  <si>
    <t>15.891</t>
  </si>
  <si>
    <t>-6.512</t>
  </si>
  <si>
    <t>-0.633</t>
  </si>
  <si>
    <t>-4.01</t>
  </si>
  <si>
    <t>0.07</t>
  </si>
  <si>
    <t>447.582</t>
  </si>
  <si>
    <t>16.398</t>
  </si>
  <si>
    <t>45.299</t>
  </si>
  <si>
    <t>0.023</t>
  </si>
  <si>
    <t>320.439</t>
  </si>
  <si>
    <t>30.714</t>
  </si>
  <si>
    <t>20.392</t>
  </si>
  <si>
    <t>-3.308</t>
  </si>
  <si>
    <t>-0.179</t>
  </si>
  <si>
    <t>-0.93</t>
  </si>
  <si>
    <t>227.783</t>
  </si>
  <si>
    <t>57.022</t>
  </si>
  <si>
    <t>35.243</t>
  </si>
  <si>
    <t>0.391</t>
  </si>
  <si>
    <t>52.232</t>
  </si>
  <si>
    <t>-0.356</t>
  </si>
  <si>
    <t>-0.003</t>
  </si>
  <si>
    <t>5.577</t>
  </si>
  <si>
    <t>46.629</t>
  </si>
  <si>
    <t>268.207</t>
  </si>
  <si>
    <t>20.389</t>
  </si>
  <si>
    <t>-2.952</t>
  </si>
  <si>
    <t>-0.927</t>
  </si>
  <si>
    <t>222.206</t>
  </si>
  <si>
    <t>10.393</t>
  </si>
  <si>
    <t>0.365</t>
  </si>
  <si>
    <t>1957.584</t>
  </si>
  <si>
    <t>248.323</t>
  </si>
  <si>
    <t>64.334</t>
  </si>
  <si>
    <t>-28.727</t>
  </si>
  <si>
    <t>-4.702</t>
  </si>
  <si>
    <t>-11.436</t>
  </si>
  <si>
    <t>3.58</t>
  </si>
  <si>
    <t>1713.028</t>
  </si>
  <si>
    <t>124.841</t>
  </si>
  <si>
    <t>119.21</t>
  </si>
  <si>
    <t>0.505</t>
  </si>
  <si>
    <t>2700, 2712, 3314, 3500, 3510, 3511, 3512, 3513, 3514, 4321</t>
  </si>
  <si>
    <t xml:space="preserve">CO2 gramai vienai kWh pagamintos elektros energijos (1 ir 2 sritys) </t>
  </si>
  <si>
    <t>9100, 1920, 2014, 3520, 3521, 3522, 3523, 4612, 4671, 8000, 9000</t>
  </si>
  <si>
    <t xml:space="preserve">Finansuojamos  emisijos (1, 2 ir 3  sritys, įskaitant  parduotų produktų naudojimą) </t>
  </si>
  <si>
    <t>0500, 0600, 0900</t>
  </si>
  <si>
    <t>2815, 2900, 2910, 2920, 2930, 2932</t>
  </si>
  <si>
    <t xml:space="preserve">CO2 gramai vienam nuvažiuotam kilometrui (3 sritis,  parduotų produktų  naudojimas, TtW) </t>
  </si>
  <si>
    <t>3030, 3315, 5110, 5120, 5121, 5223</t>
  </si>
  <si>
    <t>N/A</t>
  </si>
  <si>
    <t>3010, 3011, 3012, 3315, 5000, 5010, 5020, 5222, 5224, 5229</t>
  </si>
  <si>
    <t xml:space="preserve">CO2 gramai vienai  tonnakmilei (1 ir 3 sritys, susijusios su kuru ir energija) </t>
  </si>
  <si>
    <t>2350, 2351, 2352, 2360, 2361, 2363, 2364, 8110,8900</t>
  </si>
  <si>
    <t>2400, 2410, 2420, 2434, 2440, 2442, 2444, 2445, 2450, 2451, 2453, 2500, 2510, 2511, 4672, 7000, 7200, 7290</t>
  </si>
  <si>
    <t xml:space="preserve">CO2 tonos vienai plieno tonai (1 ir 2 sritys) </t>
  </si>
  <si>
    <t>1.52</t>
  </si>
  <si>
    <t>-</t>
  </si>
  <si>
    <t>2.76</t>
  </si>
  <si>
    <t>4.32</t>
  </si>
  <si>
    <t>1.25</t>
  </si>
  <si>
    <t>2.21</t>
  </si>
  <si>
    <t>2.72</t>
  </si>
  <si>
    <t>2.43</t>
  </si>
  <si>
    <t>3.29</t>
  </si>
  <si>
    <t>3.67</t>
  </si>
  <si>
    <t>3.38</t>
  </si>
  <si>
    <t>Elektros energija</t>
  </si>
  <si>
    <t xml:space="preserve">Jūrų transportas </t>
  </si>
  <si>
    <t>Cemento, klinkerio ir kalkių gamyba</t>
  </si>
  <si>
    <t xml:space="preserve">Geležies ir plieno, kokso ir metalo rūdos gamyba </t>
  </si>
  <si>
    <t>Chemikalai</t>
  </si>
  <si>
    <t>... galimi papildymai, susiję su įstaigos verslo modeliu</t>
  </si>
  <si>
    <t>Iš jos: pozicijos įmonių, neįtrauktų į ES su Paryžiaus susitarimu suderintus lyginamuosius indeksus pagal Reglamento (ES) 2020/1818 12 straipsnio 1 dalies d-g punktus ir 12 straipsnio 2 dalį, atžvilgiu dalyje pateikiama informacija apie pozicijas, jeigu jos patenka į šiuos sektorius: B.05, B.06, B.08.92, B.09.1, C.19, D.35.2, G.46.71, G.47.3, H.49.5.</t>
  </si>
  <si>
    <t>Tikslo baziniai metai yra 2024 m. 2025 m. pabaigoje su iškastinio kuro deginimo portfeliu susijusios finansuojamos emisijos sumažėjo apie 9,4 proc., palyginti su baziniais metais.</t>
  </si>
  <si>
    <t>Tikslas šiam portfeliui iškeltas iki 2034 m., tai reiškia, kad šiuo metu bankui liko apie 90 proc. tikslo laikotarpio, per kurį turi būti pasiektas visiškas suderinamumas su nustatyta trajektorija. Pagal taikomą SBTi metodologiją, per visą tikslo laikotarpį finansuojamos emisijos turi vidutiniškai mažėti bent po 5,88 proc. per metus.</t>
  </si>
  <si>
    <t>Likusi informacija apie suderinimo parametrus (3 šablonas (d) – (g) stulpeliai) planuojama atskleisti Banko Rizikos ir kapitalo valdymo ataskaitoje suderinus šiltnamio efektą sukeliančių dujų mažinimo tikslus su SBTi Grynojo nulio standartu finansų institucijoms standartu.</t>
  </si>
  <si>
    <t>2025 m.  Bankas neturėjo pozicijų 20-yje labiausiai aplinką teršiančių įmonių. Duomenys apie 20 labiausiai aplinką teršiančių įmonių pasaulyje, kurių ataskaitiniai metai yra 2024 m., buvo gauti iš: The 20 most polluting companies in the world - The Corporate Governance Institute, Carbon Majors Database ir Climate Accountability Institute.</t>
  </si>
  <si>
    <t xml:space="preserve">2025 m. Bankas atliko fizinių rizikų reikšmingumo analizę, kurios metu buvo nustatyta, jog potvynio rizika yra aktualiausia identifikuota fizinė klimato rizika. Nustatant su fizine rizika susijusias pozicijas, Bankas identifikuoja paskolas, įkeistas nekilnojamuoju turtu, kuriam gresia lėtiniai ir / ar ūmūs su klimato kaita susiję pavojai. Ataskaitoje pateikiamos pozicijos atitinka aukštą rizikos lygį – potvynių riziką, vertinant pagal šalies apskritis ir rajonus. </t>
  </si>
  <si>
    <t xml:space="preserve">Bankas šiam sektoriui (NACE kodai: B.05.00, B.06.00, B.09.00) yra nustatęs finansuojamų emisijų mažinimo tikslą, vadovaudamasis SBTi Grynojo nulio standartu finansų institucijoms standartu ir toliau bus teikiamas validavimui SBTi.  </t>
  </si>
  <si>
    <t>Iškastinio kuro deginimas ****</t>
  </si>
  <si>
    <r>
      <t>****</t>
    </r>
    <r>
      <rPr>
        <b/>
        <sz val="11"/>
        <rFont val="Aptos Narrow"/>
        <family val="2"/>
        <scheme val="minor"/>
      </rPr>
      <t>Iškastinio kuro tikslai</t>
    </r>
    <r>
      <rPr>
        <sz val="11"/>
        <rFont val="Aptos Narrow"/>
        <family val="2"/>
        <scheme val="minor"/>
      </rPr>
      <t>:</t>
    </r>
  </si>
  <si>
    <t>52-56b eilučių suma</t>
  </si>
  <si>
    <t>Belgija</t>
  </si>
  <si>
    <t>Vokietija</t>
  </si>
  <si>
    <t>Ispanija</t>
  </si>
  <si>
    <t>Suomija</t>
  </si>
  <si>
    <t>Akcininkų nuosavybė (CET1)</t>
  </si>
  <si>
    <t>Išleisti ne nuosavybės vertybiniai popieriai (AT1 kapitalas)</t>
  </si>
  <si>
    <t>Subordinuoti vertybiniai popieriai (T2 kapitalas)</t>
  </si>
  <si>
    <t>Kitur nepaminėti banko kreditoriai</t>
  </si>
  <si>
    <t>tūkst.EUR</t>
  </si>
  <si>
    <t xml:space="preserve"> Pozicijų klasės
tūkst.EUR</t>
  </si>
  <si>
    <t>Kategorijos
tūkst.EUR</t>
  </si>
  <si>
    <t>Pozicijų klasės
tūkst.EUR</t>
  </si>
  <si>
    <t>Užtikrinimo priemonės rūšis
tūkst.EUR</t>
  </si>
  <si>
    <t>Priežiūriniai sukrėtimų scenarijai
tūkst.EUR</t>
  </si>
  <si>
    <t>Atidėtas ir užlaikytas atlygis
EUR</t>
  </si>
  <si>
    <t>Ketvirtis, pasibaigęs 2025 gruodžio 31d.
tūkst.EUR</t>
  </si>
  <si>
    <t>Ketvirtis, pasibaigęs 2025 rugsėjo 30d.
tūkst.EUR</t>
  </si>
  <si>
    <t>Ketvirtis, pasibaigęs 2025 birželio 30d.
tūkst.EUR</t>
  </si>
  <si>
    <t>Ketvirtis, pasibaigęs 2025 kovo 31d.
tūkst.EUR</t>
  </si>
  <si>
    <t>Einamasis laikotarpis*</t>
  </si>
  <si>
    <t>* Dėl pataisytos techninės klaidos pakoreguotos EVE ir NII rodiklių reikšmės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</si>
</sst>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
    <numFmt numFmtId="166" formatCode="#\ ###\ ##0\ \ \ ;\(#\ ##0\)\ \ ;* &quot;-&quot;\ \ \ ;_(@_)"/>
    <numFmt numFmtId="167" formatCode="#,##0.0000"/>
    <numFmt numFmtId="168" formatCode="#\ ###\ ###\ ##0;\(#\ ###\ ##0\);* &quot;-&quot;\ ;_(@_)"/>
    <numFmt numFmtId="169" formatCode="#,##0\ &quot;€&quot;"/>
    <numFmt numFmtId="170" formatCode="#,##0.00\ &quot;€&quot;"/>
  </numFmts>
  <fonts count="148" x14ac:knownFonts="1">
    <font>
      <sz val="11"/>
      <color theme="1"/>
      <name val="Aptos Narrow"/>
      <family val="2"/>
      <charset val="186"/>
      <scheme val="minor"/>
    </font>
    <font>
      <sz val="9"/>
      <color theme="0" tint="-4.9989318521683403E-2"/>
      <name val="Segoe UI"/>
      <family val="2"/>
      <charset val="186"/>
    </font>
    <font>
      <sz val="10"/>
      <color theme="0" tint="-4.9989318521683403E-2"/>
      <name val="Segoe UI"/>
      <family val="2"/>
      <charset val="186"/>
    </font>
    <font>
      <sz val="11"/>
      <color theme="1"/>
      <name val="Segoe UI"/>
      <family val="2"/>
      <charset val="186"/>
    </font>
    <font>
      <sz val="9"/>
      <name val="Aptos Narrow"/>
      <family val="2"/>
      <scheme val="minor"/>
    </font>
    <font>
      <sz val="11"/>
      <name val="Aptos Narrow"/>
      <family val="2"/>
      <scheme val="minor"/>
    </font>
    <font>
      <sz val="11"/>
      <color rgb="FF000000"/>
      <name val="Aptos Narrow"/>
      <family val="2"/>
      <scheme val="minor"/>
    </font>
    <font>
      <b/>
      <sz val="11"/>
      <name val="Aptos Narrow"/>
      <family val="2"/>
      <scheme val="minor"/>
    </font>
    <font>
      <u/>
      <sz val="11"/>
      <color theme="10"/>
      <name val="Aptos Narrow"/>
      <family val="2"/>
      <charset val="186"/>
      <scheme val="minor"/>
    </font>
    <font>
      <sz val="11"/>
      <color theme="1"/>
      <name val="Aptos Narrow"/>
      <family val="2"/>
      <charset val="186"/>
      <scheme val="minor"/>
    </font>
    <font>
      <b/>
      <sz val="14"/>
      <color theme="1"/>
      <name val="Aptos Narrow"/>
      <family val="2"/>
      <scheme val="minor"/>
    </font>
    <font>
      <sz val="14"/>
      <name val="Aptos Narrow"/>
      <family val="2"/>
      <scheme val="minor"/>
    </font>
    <font>
      <b/>
      <sz val="14"/>
      <name val="Aptos Narrow"/>
      <family val="2"/>
      <scheme val="minor"/>
    </font>
    <font>
      <sz val="9"/>
      <color theme="1"/>
      <name val="Aptos Narrow"/>
      <family val="2"/>
      <scheme val="minor"/>
    </font>
    <font>
      <sz val="10"/>
      <name val="Arial"/>
      <family val="2"/>
    </font>
    <font>
      <b/>
      <sz val="9"/>
      <name val="Aptos Narrow"/>
      <family val="2"/>
      <scheme val="minor"/>
    </font>
    <font>
      <sz val="10"/>
      <name val="Arial Nova Cond"/>
      <family val="2"/>
      <charset val="186"/>
    </font>
    <font>
      <b/>
      <sz val="11"/>
      <color theme="1"/>
      <name val="Aptos Narrow"/>
      <family val="2"/>
      <scheme val="minor"/>
    </font>
    <font>
      <b/>
      <sz val="11"/>
      <color rgb="FF000000"/>
      <name val="Aptos Narrow"/>
      <family val="2"/>
      <scheme val="minor"/>
    </font>
    <font>
      <b/>
      <sz val="12"/>
      <color theme="1"/>
      <name val="Arial"/>
      <family val="2"/>
    </font>
    <font>
      <sz val="8.5"/>
      <color theme="1"/>
      <name val="Segoe UI"/>
      <family val="2"/>
    </font>
    <font>
      <sz val="8"/>
      <color theme="1"/>
      <name val="Segoe UI"/>
      <family val="2"/>
    </font>
    <font>
      <sz val="10"/>
      <color theme="1"/>
      <name val="Arial"/>
      <family val="2"/>
    </font>
    <font>
      <b/>
      <sz val="10"/>
      <color theme="1"/>
      <name val="Arial"/>
      <family val="2"/>
    </font>
    <font>
      <b/>
      <sz val="18"/>
      <color rgb="FFFF0000"/>
      <name val="Aptos Narrow"/>
      <family val="2"/>
      <scheme val="minor"/>
    </font>
    <font>
      <b/>
      <sz val="11"/>
      <color rgb="FFFF0000"/>
      <name val="Aptos Narrow"/>
      <family val="2"/>
      <scheme val="minor"/>
    </font>
    <font>
      <u/>
      <sz val="11"/>
      <color rgb="FF008080"/>
      <name val="Aptos Narrow"/>
      <family val="2"/>
      <scheme val="minor"/>
    </font>
    <font>
      <sz val="11"/>
      <color rgb="FFFF0000"/>
      <name val="Aptos Narrow"/>
      <family val="2"/>
      <scheme val="minor"/>
    </font>
    <font>
      <b/>
      <sz val="10"/>
      <name val="Arial"/>
      <family val="2"/>
    </font>
    <font>
      <b/>
      <sz val="9"/>
      <color theme="1"/>
      <name val="Segoe UI"/>
      <family val="2"/>
      <charset val="186"/>
    </font>
    <font>
      <sz val="9"/>
      <color theme="1"/>
      <name val="Segoe UI"/>
      <family val="2"/>
      <charset val="186"/>
    </font>
    <font>
      <u/>
      <sz val="9"/>
      <color theme="10"/>
      <name val="Segoe UI"/>
      <family val="2"/>
      <charset val="186"/>
    </font>
    <font>
      <sz val="11"/>
      <color rgb="FF0070C0"/>
      <name val="Aptos Narrow"/>
      <family val="2"/>
      <scheme val="minor"/>
    </font>
    <font>
      <sz val="11"/>
      <color theme="1"/>
      <name val="Segoe UI"/>
      <family val="2"/>
    </font>
    <font>
      <sz val="9"/>
      <color theme="1"/>
      <name val="Segoe UI"/>
      <family val="2"/>
    </font>
    <font>
      <sz val="9"/>
      <color rgb="FF000000"/>
      <name val="Segoe UI"/>
      <family val="2"/>
    </font>
    <font>
      <b/>
      <sz val="9"/>
      <color theme="1"/>
      <name val="Segoe UI"/>
      <family val="2"/>
    </font>
    <font>
      <sz val="9"/>
      <name val="Segoe UI"/>
      <family val="2"/>
    </font>
    <font>
      <sz val="10"/>
      <color theme="1"/>
      <name val="Segoe UI"/>
      <family val="2"/>
    </font>
    <font>
      <sz val="9"/>
      <name val="Verdana"/>
      <family val="2"/>
    </font>
    <font>
      <b/>
      <sz val="9"/>
      <name val="Verdana"/>
      <family val="2"/>
    </font>
    <font>
      <b/>
      <sz val="12"/>
      <name val="Arial"/>
      <family val="2"/>
    </font>
    <font>
      <sz val="9"/>
      <color theme="1"/>
      <name val="Verdana"/>
      <family val="2"/>
    </font>
    <font>
      <i/>
      <sz val="9"/>
      <color theme="1"/>
      <name val="Verdana"/>
      <family val="2"/>
    </font>
    <font>
      <sz val="10"/>
      <color theme="1"/>
      <name val="Arial Nova Cond"/>
      <family val="2"/>
      <charset val="186"/>
    </font>
    <font>
      <b/>
      <sz val="9"/>
      <color theme="1"/>
      <name val="Verdana"/>
      <family val="2"/>
    </font>
    <font>
      <b/>
      <i/>
      <sz val="9"/>
      <name val="Verdana"/>
      <family val="2"/>
    </font>
    <font>
      <b/>
      <sz val="9"/>
      <color rgb="FF7030A0"/>
      <name val="Verdana"/>
      <family val="2"/>
    </font>
    <font>
      <b/>
      <i/>
      <sz val="9"/>
      <color theme="1"/>
      <name val="Verdana"/>
      <family val="2"/>
    </font>
    <font>
      <b/>
      <sz val="20"/>
      <name val="Arial"/>
      <family val="2"/>
    </font>
    <font>
      <sz val="9"/>
      <color theme="1"/>
      <name val="Verdana"/>
      <family val="2"/>
      <charset val="186"/>
    </font>
    <font>
      <sz val="11"/>
      <color theme="1"/>
      <name val="Aptos Narrow"/>
      <family val="2"/>
      <scheme val="minor"/>
    </font>
    <font>
      <b/>
      <sz val="7.5"/>
      <color theme="1"/>
      <name val="Segoe UI"/>
      <family val="2"/>
    </font>
    <font>
      <i/>
      <sz val="7.5"/>
      <color theme="1"/>
      <name val="Segoe UI"/>
      <family val="2"/>
    </font>
    <font>
      <sz val="7.5"/>
      <color theme="1"/>
      <name val="Segoe UI"/>
      <family val="2"/>
    </font>
    <font>
      <sz val="7.5"/>
      <color theme="1"/>
      <name val="Symbol"/>
      <family val="1"/>
      <charset val="2"/>
    </font>
    <font>
      <sz val="9"/>
      <color rgb="FFCA4259"/>
      <name val="Arial Nova Cond"/>
      <family val="2"/>
    </font>
    <font>
      <sz val="11"/>
      <color theme="1"/>
      <name val="Arial Nova Cond"/>
      <family val="2"/>
      <charset val="186"/>
    </font>
    <font>
      <sz val="9"/>
      <color theme="1"/>
      <name val="Arial Nova Cond"/>
      <family val="2"/>
      <charset val="186"/>
    </font>
    <font>
      <i/>
      <sz val="11"/>
      <color theme="1"/>
      <name val="Aptos Narrow"/>
      <family val="2"/>
      <scheme val="minor"/>
    </font>
    <font>
      <sz val="14"/>
      <color theme="1"/>
      <name val="Aptos Narrow"/>
      <family val="2"/>
      <scheme val="minor"/>
    </font>
    <font>
      <i/>
      <sz val="11"/>
      <name val="Aptos Narrow"/>
      <family val="2"/>
      <scheme val="minor"/>
    </font>
    <font>
      <sz val="11"/>
      <color rgb="FFFEB8B8"/>
      <name val="Aptos Narrow"/>
      <family val="2"/>
      <charset val="186"/>
      <scheme val="minor"/>
    </font>
    <font>
      <sz val="11"/>
      <name val="Aptos Narrow"/>
      <family val="2"/>
      <charset val="186"/>
      <scheme val="minor"/>
    </font>
    <font>
      <sz val="8"/>
      <color theme="1"/>
      <name val="Aptos Narrow"/>
      <family val="2"/>
      <scheme val="minor"/>
    </font>
    <font>
      <sz val="10"/>
      <color theme="1"/>
      <name val="Aptos Narrow"/>
      <family val="2"/>
      <scheme val="minor"/>
    </font>
    <font>
      <sz val="8"/>
      <name val="Arial Nova Cond"/>
      <family val="2"/>
      <charset val="186"/>
    </font>
    <font>
      <sz val="12"/>
      <color rgb="FF000000"/>
      <name val="Times New Roman"/>
      <family val="1"/>
    </font>
    <font>
      <i/>
      <sz val="11"/>
      <color rgb="FF000000"/>
      <name val="Aptos Narrow"/>
      <family val="2"/>
      <scheme val="minor"/>
    </font>
    <font>
      <sz val="10"/>
      <name val="Aptos Narrow"/>
      <family val="2"/>
      <scheme val="minor"/>
    </font>
    <font>
      <b/>
      <sz val="10"/>
      <name val="Aptos Narrow"/>
      <family val="2"/>
      <scheme val="minor"/>
    </font>
    <font>
      <b/>
      <sz val="10"/>
      <color theme="1"/>
      <name val="Aptos Narrow"/>
      <family val="2"/>
      <scheme val="minor"/>
    </font>
    <font>
      <sz val="10"/>
      <color rgb="FF000000"/>
      <name val="Aptos Narrow"/>
      <family val="2"/>
      <scheme val="minor"/>
    </font>
    <font>
      <sz val="10"/>
      <color rgb="FFFF33CC"/>
      <name val="Arial Nova Cond"/>
      <family val="2"/>
      <charset val="186"/>
    </font>
    <font>
      <b/>
      <i/>
      <sz val="10"/>
      <name val="Aptos Narrow"/>
      <family val="2"/>
      <scheme val="minor"/>
    </font>
    <font>
      <sz val="11"/>
      <color theme="1"/>
      <name val="Aptos Narrow"/>
      <family val="2"/>
      <charset val="238"/>
      <scheme val="minor"/>
    </font>
    <font>
      <strike/>
      <sz val="11"/>
      <color rgb="FF000000"/>
      <name val="Aptos Narrow"/>
      <family val="2"/>
      <scheme val="minor"/>
    </font>
    <font>
      <u/>
      <sz val="10"/>
      <color theme="10"/>
      <name val="Arial"/>
      <family val="2"/>
    </font>
    <font>
      <u/>
      <sz val="8"/>
      <color theme="10"/>
      <name val="Arial Nova Cond"/>
      <family val="2"/>
    </font>
    <font>
      <b/>
      <sz val="12"/>
      <color rgb="FF000000"/>
      <name val="Aptos Narrow"/>
      <family val="2"/>
      <scheme val="minor"/>
    </font>
    <font>
      <sz val="12"/>
      <color theme="1"/>
      <name val="Aptos Narrow"/>
      <family val="2"/>
      <scheme val="minor"/>
    </font>
    <font>
      <sz val="12"/>
      <name val="Aptos Narrow"/>
      <family val="2"/>
      <scheme val="minor"/>
    </font>
    <font>
      <i/>
      <sz val="8"/>
      <color theme="1"/>
      <name val="Segoe UI"/>
      <family val="2"/>
    </font>
    <font>
      <b/>
      <i/>
      <sz val="8.5"/>
      <color theme="1"/>
      <name val="Segoe UI"/>
      <family val="2"/>
    </font>
    <font>
      <b/>
      <sz val="10"/>
      <color rgb="FF2F5773"/>
      <name val="Aptos Narrow"/>
      <family val="2"/>
      <scheme val="minor"/>
    </font>
    <font>
      <strike/>
      <sz val="11"/>
      <color rgb="FFFF0000"/>
      <name val="Aptos Narrow"/>
      <family val="2"/>
      <scheme val="minor"/>
    </font>
    <font>
      <i/>
      <sz val="9"/>
      <color theme="1"/>
      <name val="Aptos Narrow"/>
      <family val="2"/>
      <scheme val="minor"/>
    </font>
    <font>
      <b/>
      <i/>
      <sz val="9"/>
      <color theme="1"/>
      <name val="Aptos Narrow"/>
      <family val="2"/>
      <scheme val="minor"/>
    </font>
    <font>
      <i/>
      <sz val="10"/>
      <color theme="1"/>
      <name val="Aptos Narrow"/>
      <family val="2"/>
      <scheme val="minor"/>
    </font>
    <font>
      <b/>
      <i/>
      <sz val="10"/>
      <color theme="1"/>
      <name val="Aptos Narrow"/>
      <family val="2"/>
      <scheme val="minor"/>
    </font>
    <font>
      <b/>
      <sz val="10"/>
      <color theme="1"/>
      <name val="Segoe UI"/>
      <family val="2"/>
    </font>
    <font>
      <b/>
      <i/>
      <sz val="10"/>
      <color theme="1"/>
      <name val="Segoe UI"/>
      <family val="2"/>
    </font>
    <font>
      <b/>
      <i/>
      <strike/>
      <sz val="10"/>
      <color rgb="FFFF0000"/>
      <name val="Segoe UI"/>
      <family val="2"/>
    </font>
    <font>
      <i/>
      <sz val="10"/>
      <color theme="1"/>
      <name val="Segoe UI"/>
      <family val="2"/>
    </font>
    <font>
      <i/>
      <sz val="10"/>
      <name val="Aptos Narrow"/>
      <family val="2"/>
      <scheme val="minor"/>
    </font>
    <font>
      <strike/>
      <sz val="10"/>
      <color rgb="FFFF0000"/>
      <name val="Aptos Narrow"/>
      <family val="2"/>
      <scheme val="minor"/>
    </font>
    <font>
      <i/>
      <sz val="10"/>
      <color rgb="FF000000"/>
      <name val="Aptos Narrow"/>
      <family val="2"/>
      <scheme val="minor"/>
    </font>
    <font>
      <b/>
      <i/>
      <sz val="10"/>
      <color rgb="FF000000"/>
      <name val="Aptos Narrow"/>
      <family val="2"/>
      <scheme val="minor"/>
    </font>
    <font>
      <sz val="11"/>
      <color rgb="FF000000"/>
      <name val="Segoe UI"/>
      <family val="2"/>
    </font>
    <font>
      <strike/>
      <sz val="11"/>
      <name val="Aptos Narrow"/>
      <family val="2"/>
      <scheme val="minor"/>
    </font>
    <font>
      <i/>
      <sz val="9"/>
      <color theme="1"/>
      <name val="Segoe UI"/>
      <family val="2"/>
    </font>
    <font>
      <sz val="11"/>
      <color indexed="10"/>
      <name val="Aptos Narrow"/>
      <family val="2"/>
      <scheme val="minor"/>
    </font>
    <font>
      <b/>
      <sz val="11"/>
      <color theme="1"/>
      <name val="Aptos Narrow"/>
      <family val="2"/>
      <charset val="186"/>
      <scheme val="minor"/>
    </font>
    <font>
      <sz val="11"/>
      <color theme="0"/>
      <name val="Aptos Narrow"/>
      <family val="2"/>
      <charset val="186"/>
      <scheme val="minor"/>
    </font>
    <font>
      <sz val="11"/>
      <color theme="0"/>
      <name val="Aptos Narrow"/>
      <family val="2"/>
      <scheme val="minor"/>
    </font>
    <font>
      <u/>
      <sz val="16"/>
      <color theme="10"/>
      <name val="Aptos Narrow"/>
      <family val="2"/>
      <charset val="186"/>
      <scheme val="minor"/>
    </font>
    <font>
      <sz val="9"/>
      <color theme="0"/>
      <name val="Aptos Narrow"/>
      <family val="2"/>
      <scheme val="minor"/>
    </font>
    <font>
      <i/>
      <sz val="11"/>
      <color theme="0"/>
      <name val="Aptos Narrow"/>
      <family val="2"/>
      <scheme val="minor"/>
    </font>
    <font>
      <b/>
      <sz val="11"/>
      <color theme="0"/>
      <name val="Aptos Narrow"/>
      <family val="2"/>
      <scheme val="minor"/>
    </font>
    <font>
      <u/>
      <sz val="16"/>
      <color theme="10"/>
      <name val="Aptos Narrow"/>
      <family val="2"/>
      <scheme val="minor"/>
    </font>
    <font>
      <sz val="10"/>
      <color theme="0"/>
      <name val="Aptos Narrow"/>
      <family val="2"/>
      <scheme val="minor"/>
    </font>
    <font>
      <b/>
      <sz val="10"/>
      <color theme="1"/>
      <name val="Arial"/>
      <family val="2"/>
      <charset val="186"/>
    </font>
    <font>
      <strike/>
      <sz val="10"/>
      <name val="Aptos Narrow"/>
      <family val="2"/>
      <scheme val="minor"/>
    </font>
    <font>
      <b/>
      <sz val="11"/>
      <color rgb="FF000000"/>
      <name val="Aptos Narrow"/>
      <family val="2"/>
      <charset val="186"/>
      <scheme val="minor"/>
    </font>
    <font>
      <b/>
      <sz val="9"/>
      <color theme="0"/>
      <name val="Aptos Narrow"/>
      <family val="2"/>
      <scheme val="minor"/>
    </font>
    <font>
      <b/>
      <sz val="11"/>
      <name val="Aptos Narrow"/>
      <family val="2"/>
      <charset val="186"/>
      <scheme val="minor"/>
    </font>
    <font>
      <sz val="12"/>
      <color theme="0"/>
      <name val="Aptos Narrow"/>
      <family val="2"/>
      <charset val="186"/>
      <scheme val="minor"/>
    </font>
    <font>
      <sz val="12"/>
      <color theme="0"/>
      <name val="Aptos Narrow"/>
      <family val="2"/>
      <scheme val="minor"/>
    </font>
    <font>
      <sz val="8.5"/>
      <color theme="0"/>
      <name val="Segoe UI"/>
      <family val="2"/>
    </font>
    <font>
      <b/>
      <sz val="10"/>
      <color theme="0"/>
      <name val="Aptos Narrow"/>
      <family val="2"/>
      <scheme val="minor"/>
    </font>
    <font>
      <sz val="10"/>
      <color theme="0"/>
      <name val="Segoe UI"/>
      <family val="2"/>
    </font>
    <font>
      <sz val="8.5"/>
      <color theme="0"/>
      <name val="Aptos Narrow"/>
      <family val="2"/>
      <scheme val="minor"/>
    </font>
    <font>
      <b/>
      <sz val="10"/>
      <color rgb="FF000000"/>
      <name val="Aptos Narrow"/>
      <family val="2"/>
      <scheme val="minor"/>
    </font>
    <font>
      <b/>
      <sz val="10"/>
      <color theme="1"/>
      <name val="Segoe UI"/>
      <family val="2"/>
      <charset val="186"/>
    </font>
    <font>
      <sz val="11"/>
      <color theme="0"/>
      <name val="Segoe UI"/>
      <family val="2"/>
    </font>
    <font>
      <b/>
      <sz val="11"/>
      <color theme="0"/>
      <name val="Segoe UI"/>
      <family val="2"/>
    </font>
    <font>
      <b/>
      <sz val="8.5"/>
      <color rgb="FF000000"/>
      <name val="Aptos Narrow"/>
      <family val="2"/>
      <scheme val="minor"/>
    </font>
    <font>
      <sz val="10"/>
      <color theme="0"/>
      <name val="Arial"/>
      <family val="2"/>
    </font>
    <font>
      <sz val="10"/>
      <color rgb="FFFF0000"/>
      <name val="Aptos Narrow"/>
      <family val="2"/>
      <scheme val="minor"/>
    </font>
    <font>
      <sz val="9"/>
      <color theme="0"/>
      <name val="Segoe UI"/>
      <family val="2"/>
    </font>
    <font>
      <b/>
      <sz val="9"/>
      <color theme="0"/>
      <name val="Segoe UI"/>
      <family val="2"/>
    </font>
    <font>
      <b/>
      <sz val="12"/>
      <color theme="0"/>
      <name val="Aptos Narrow"/>
      <family val="2"/>
      <scheme val="minor"/>
    </font>
    <font>
      <sz val="11"/>
      <color rgb="FF00B050"/>
      <name val="Aptos Narrow"/>
      <family val="2"/>
      <scheme val="minor"/>
    </font>
    <font>
      <b/>
      <sz val="9"/>
      <color theme="0"/>
      <name val="Verdana"/>
      <family val="2"/>
    </font>
    <font>
      <sz val="9"/>
      <color theme="0"/>
      <name val="Verdana"/>
      <family val="2"/>
    </font>
    <font>
      <sz val="8"/>
      <color rgb="FFFF0000"/>
      <name val="Aptos Narrow"/>
      <family val="2"/>
      <scheme val="minor"/>
    </font>
    <font>
      <sz val="10"/>
      <color indexed="8"/>
      <name val="Verdana"/>
      <family val="2"/>
    </font>
    <font>
      <b/>
      <strike/>
      <sz val="9"/>
      <color theme="0"/>
      <name val="Verdana"/>
      <family val="2"/>
    </font>
    <font>
      <sz val="10"/>
      <name val="Verdana"/>
      <family val="2"/>
    </font>
    <font>
      <b/>
      <sz val="10"/>
      <name val="Verdana"/>
      <family val="2"/>
    </font>
    <font>
      <b/>
      <u/>
      <sz val="11"/>
      <name val="Aptos Narrow"/>
      <family val="2"/>
      <scheme val="minor"/>
    </font>
    <font>
      <sz val="10"/>
      <name val="Calibri"/>
      <family val="2"/>
    </font>
    <font>
      <b/>
      <u/>
      <sz val="11"/>
      <color theme="1"/>
      <name val="Aptos Narrow"/>
      <family val="2"/>
      <scheme val="minor"/>
    </font>
    <font>
      <sz val="10"/>
      <color theme="1"/>
      <name val="Calibri"/>
      <family val="2"/>
    </font>
    <font>
      <i/>
      <sz val="10"/>
      <color theme="1"/>
      <name val="Calibri"/>
      <family val="2"/>
    </font>
    <font>
      <strike/>
      <sz val="10"/>
      <color theme="0"/>
      <name val="Aptos Narrow"/>
      <family val="2"/>
      <scheme val="minor"/>
    </font>
    <font>
      <sz val="10"/>
      <color theme="0"/>
      <name val="Calibri"/>
      <family val="2"/>
    </font>
    <font>
      <sz val="10"/>
      <color theme="1"/>
      <name val="Aptos Narrow"/>
      <family val="2"/>
      <charset val="186"/>
      <scheme val="minor"/>
    </font>
  </fonts>
  <fills count="12">
    <fill>
      <patternFill patternType="none"/>
    </fill>
    <fill>
      <patternFill patternType="gray125"/>
    </fill>
    <fill>
      <patternFill patternType="solid">
        <fgColor theme="3" tint="0.39997558519241921"/>
        <bgColor indexed="64"/>
      </patternFill>
    </fill>
    <fill>
      <patternFill patternType="solid">
        <fgColor rgb="FFE1E1EB"/>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3F3F7"/>
        <bgColor indexed="64"/>
      </patternFill>
    </fill>
    <fill>
      <patternFill patternType="lightGray">
        <bgColor rgb="FFF3F3F7"/>
      </patternFill>
    </fill>
    <fill>
      <patternFill patternType="solid">
        <fgColor rgb="FFF3F3F7"/>
        <bgColor rgb="FF000000"/>
      </patternFill>
    </fill>
    <fill>
      <patternFill patternType="solid">
        <fgColor rgb="FF111C89"/>
        <bgColor indexed="64"/>
      </patternFill>
    </fill>
    <fill>
      <patternFill patternType="lightGray">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medium">
        <color indexed="64"/>
      </right>
      <top/>
      <bottom/>
      <diagonal/>
    </border>
    <border>
      <left/>
      <right/>
      <top style="thin">
        <color rgb="FF9595B9"/>
      </top>
      <bottom style="thin">
        <color rgb="FF9595B9"/>
      </bottom>
      <diagonal/>
    </border>
    <border>
      <left/>
      <right/>
      <top style="thin">
        <color rgb="FF9595B9"/>
      </top>
      <bottom/>
      <diagonal/>
    </border>
    <border>
      <left/>
      <right/>
      <top/>
      <bottom style="thin">
        <color rgb="FF9595B9"/>
      </bottom>
      <diagonal/>
    </border>
    <border diagonalUp="1" diagonalDown="1">
      <left/>
      <right/>
      <top style="thin">
        <color rgb="FF9595B9"/>
      </top>
      <bottom style="thin">
        <color rgb="FF9595B9"/>
      </bottom>
      <diagonal style="thin">
        <color rgb="FF111C89"/>
      </diagonal>
    </border>
    <border>
      <left/>
      <right/>
      <top style="thin">
        <color rgb="FF575783"/>
      </top>
      <bottom style="thin">
        <color rgb="FF575783"/>
      </bottom>
      <diagonal/>
    </border>
    <border>
      <left/>
      <right/>
      <top style="thin">
        <color rgb="FF575783"/>
      </top>
      <bottom/>
      <diagonal/>
    </border>
    <border>
      <left/>
      <right/>
      <top/>
      <bottom style="thin">
        <color rgb="FF575783"/>
      </bottom>
      <diagonal/>
    </border>
    <border>
      <left style="thin">
        <color rgb="FF9595B9"/>
      </left>
      <right style="thin">
        <color rgb="FF9595B9"/>
      </right>
      <top style="thin">
        <color rgb="FF9595B9"/>
      </top>
      <bottom style="thin">
        <color rgb="FF9595B9"/>
      </bottom>
      <diagonal/>
    </border>
    <border>
      <left style="thin">
        <color rgb="FF9595B9"/>
      </left>
      <right style="thin">
        <color rgb="FF9595B9"/>
      </right>
      <top/>
      <bottom style="thin">
        <color rgb="FF9595B9"/>
      </bottom>
      <diagonal/>
    </border>
    <border>
      <left style="thin">
        <color rgb="FF9595B9"/>
      </left>
      <right style="thin">
        <color rgb="FF9595B9"/>
      </right>
      <top style="thin">
        <color rgb="FF9595B9"/>
      </top>
      <bottom/>
      <diagonal/>
    </border>
  </borders>
  <cellStyleXfs count="16">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4" fillId="0" borderId="0">
      <alignment vertical="center"/>
    </xf>
    <xf numFmtId="3" fontId="14" fillId="4" borderId="1" applyFont="0">
      <alignment horizontal="right" vertical="center"/>
      <protection locked="0"/>
    </xf>
    <xf numFmtId="0" fontId="14" fillId="0" borderId="0">
      <alignment vertical="center"/>
    </xf>
    <xf numFmtId="0" fontId="33" fillId="0" borderId="0"/>
    <xf numFmtId="0" fontId="41" fillId="0" borderId="0" applyNumberFormat="0" applyFill="0" applyBorder="0" applyAlignment="0" applyProtection="0"/>
    <xf numFmtId="0" fontId="28" fillId="5" borderId="2" applyFont="0" applyBorder="0">
      <alignment horizontal="center" wrapText="1"/>
    </xf>
    <xf numFmtId="0" fontId="49" fillId="5" borderId="3" applyNumberFormat="0" applyFill="0" applyBorder="0" applyAlignment="0" applyProtection="0">
      <alignment horizontal="left"/>
    </xf>
    <xf numFmtId="0" fontId="75" fillId="0" borderId="0"/>
    <xf numFmtId="0" fontId="77" fillId="0" borderId="0" applyNumberFormat="0" applyFill="0" applyBorder="0" applyAlignment="0" applyProtection="0"/>
    <xf numFmtId="0" fontId="51" fillId="0" borderId="0"/>
    <xf numFmtId="0" fontId="14" fillId="0" borderId="0"/>
    <xf numFmtId="0" fontId="14" fillId="0" borderId="0"/>
    <xf numFmtId="0" fontId="14" fillId="0" borderId="0"/>
  </cellStyleXfs>
  <cellXfs count="796">
    <xf numFmtId="0" fontId="0" fillId="0" borderId="0" xfId="0"/>
    <xf numFmtId="0" fontId="2" fillId="2" borderId="0" xfId="0" applyFont="1" applyFill="1" applyAlignment="1">
      <alignment vertical="center"/>
    </xf>
    <xf numFmtId="0" fontId="3" fillId="0" borderId="0" xfId="0" applyFont="1"/>
    <xf numFmtId="0" fontId="3" fillId="3" borderId="0" xfId="0" applyFont="1" applyFill="1"/>
    <xf numFmtId="0" fontId="3" fillId="3" borderId="0" xfId="0" applyFont="1" applyFill="1" applyAlignment="1">
      <alignment horizontal="left" vertical="center"/>
    </xf>
    <xf numFmtId="0" fontId="3" fillId="0" borderId="0" xfId="0" applyFont="1" applyAlignment="1">
      <alignment wrapText="1"/>
    </xf>
    <xf numFmtId="0" fontId="3" fillId="3" borderId="0" xfId="0" applyFont="1" applyFill="1" applyAlignment="1">
      <alignment wrapText="1"/>
    </xf>
    <xf numFmtId="0" fontId="3" fillId="3" borderId="0" xfId="0" applyFont="1" applyFill="1" applyAlignment="1">
      <alignment horizontal="center"/>
    </xf>
    <xf numFmtId="0" fontId="3" fillId="0" borderId="0" xfId="0" applyFont="1" applyAlignment="1">
      <alignment horizontal="center"/>
    </xf>
    <xf numFmtId="0" fontId="1" fillId="2" borderId="0" xfId="0" applyFont="1" applyFill="1" applyAlignment="1">
      <alignment horizontal="left" vertical="center" wrapText="1"/>
    </xf>
    <xf numFmtId="0" fontId="8" fillId="0" borderId="0" xfId="1" applyAlignment="1">
      <alignment horizontal="left" vertical="center" wrapText="1"/>
    </xf>
    <xf numFmtId="0" fontId="8" fillId="0" borderId="0" xfId="1"/>
    <xf numFmtId="0" fontId="8" fillId="0" borderId="0" xfId="1" applyAlignment="1">
      <alignment wrapText="1"/>
    </xf>
    <xf numFmtId="0" fontId="8" fillId="0" borderId="0" xfId="1" applyFill="1"/>
    <xf numFmtId="0" fontId="56" fillId="6" borderId="0" xfId="0" applyFont="1" applyFill="1"/>
    <xf numFmtId="0" fontId="4" fillId="6" borderId="0" xfId="0" applyFont="1" applyFill="1"/>
    <xf numFmtId="0" fontId="5" fillId="6" borderId="0" xfId="0" applyFont="1" applyFill="1"/>
    <xf numFmtId="0" fontId="8" fillId="6" borderId="0" xfId="1" applyFill="1"/>
    <xf numFmtId="0" fontId="4" fillId="6" borderId="0" xfId="0" applyFont="1" applyFill="1" applyAlignment="1">
      <alignment wrapText="1"/>
    </xf>
    <xf numFmtId="0" fontId="5" fillId="6" borderId="0" xfId="0" applyFont="1" applyFill="1" applyAlignment="1">
      <alignment wrapText="1"/>
    </xf>
    <xf numFmtId="0" fontId="104" fillId="10" borderId="0" xfId="0" applyFont="1" applyFill="1" applyAlignment="1">
      <alignment horizontal="center" vertical="center" wrapText="1"/>
    </xf>
    <xf numFmtId="14" fontId="104" fillId="10" borderId="0" xfId="0" applyNumberFormat="1" applyFont="1" applyFill="1" applyAlignment="1">
      <alignment horizontal="center" vertical="center" wrapText="1"/>
    </xf>
    <xf numFmtId="0" fontId="105" fillId="6" borderId="0" xfId="1" applyFont="1" applyFill="1"/>
    <xf numFmtId="0" fontId="13" fillId="6" borderId="0" xfId="0" applyFont="1" applyFill="1"/>
    <xf numFmtId="0" fontId="0" fillId="6" borderId="0" xfId="0" applyFill="1"/>
    <xf numFmtId="0" fontId="105" fillId="6" borderId="0" xfId="1" applyFont="1" applyFill="1" applyBorder="1"/>
    <xf numFmtId="0" fontId="0" fillId="6" borderId="0" xfId="0" applyFill="1" applyAlignment="1">
      <alignment horizontal="center" vertical="center" wrapText="1"/>
    </xf>
    <xf numFmtId="0" fontId="6" fillId="6" borderId="0" xfId="0" applyFont="1" applyFill="1" applyAlignment="1">
      <alignment vertical="center" wrapText="1"/>
    </xf>
    <xf numFmtId="0" fontId="13" fillId="6" borderId="0" xfId="0" applyFont="1" applyFill="1" applyAlignment="1">
      <alignment wrapText="1"/>
    </xf>
    <xf numFmtId="0" fontId="0" fillId="6" borderId="0" xfId="0" applyFill="1" applyAlignment="1">
      <alignment wrapText="1"/>
    </xf>
    <xf numFmtId="0" fontId="27" fillId="6" borderId="0" xfId="0" applyFont="1" applyFill="1"/>
    <xf numFmtId="0" fontId="107" fillId="10" borderId="0" xfId="0" applyFont="1" applyFill="1" applyAlignment="1">
      <alignment vertical="center" wrapText="1"/>
    </xf>
    <xf numFmtId="0" fontId="108" fillId="10" borderId="0" xfId="0" applyFont="1" applyFill="1" applyAlignment="1">
      <alignment vertical="center" wrapText="1"/>
    </xf>
    <xf numFmtId="0" fontId="108" fillId="10" borderId="0" xfId="0" applyFont="1" applyFill="1" applyAlignment="1">
      <alignment vertical="center"/>
    </xf>
    <xf numFmtId="0" fontId="11" fillId="6" borderId="0" xfId="0" applyFont="1" applyFill="1"/>
    <xf numFmtId="0" fontId="104" fillId="10" borderId="0" xfId="0" applyFont="1" applyFill="1"/>
    <xf numFmtId="0" fontId="0" fillId="6" borderId="0" xfId="0" applyFill="1" applyAlignment="1">
      <alignment horizontal="center" vertical="center"/>
    </xf>
    <xf numFmtId="0" fontId="0" fillId="6" borderId="0" xfId="0" applyFill="1" applyAlignment="1">
      <alignment horizontal="center"/>
    </xf>
    <xf numFmtId="0" fontId="105" fillId="6" borderId="0" xfId="1" applyFont="1" applyFill="1" applyAlignment="1">
      <alignment vertical="center"/>
    </xf>
    <xf numFmtId="0" fontId="12" fillId="6" borderId="0" xfId="0" applyFont="1" applyFill="1" applyAlignment="1">
      <alignment vertical="center"/>
    </xf>
    <xf numFmtId="0" fontId="57" fillId="6" borderId="0" xfId="0" applyFont="1" applyFill="1"/>
    <xf numFmtId="0" fontId="0" fillId="6" borderId="0" xfId="0" applyFill="1" applyAlignment="1">
      <alignment horizontal="justify"/>
    </xf>
    <xf numFmtId="0" fontId="0" fillId="6" borderId="0" xfId="0" applyFill="1" applyAlignment="1">
      <alignment vertical="center" wrapText="1"/>
    </xf>
    <xf numFmtId="0" fontId="22" fillId="6" borderId="0" xfId="0" applyFont="1" applyFill="1" applyAlignment="1">
      <alignment vertical="center" wrapText="1"/>
    </xf>
    <xf numFmtId="0" fontId="103" fillId="10" borderId="0" xfId="0" applyFont="1" applyFill="1"/>
    <xf numFmtId="0" fontId="103" fillId="10" borderId="0" xfId="0" applyFont="1" applyFill="1" applyAlignment="1">
      <alignment horizontal="center" vertical="center" wrapText="1"/>
    </xf>
    <xf numFmtId="0" fontId="12" fillId="6" borderId="0" xfId="0" applyFont="1" applyFill="1" applyAlignment="1">
      <alignment vertical="center" wrapText="1"/>
    </xf>
    <xf numFmtId="0" fontId="58" fillId="6" borderId="0" xfId="0" applyFont="1" applyFill="1"/>
    <xf numFmtId="3" fontId="0" fillId="6" borderId="0" xfId="0" applyNumberFormat="1" applyFill="1"/>
    <xf numFmtId="3" fontId="62" fillId="6" borderId="0" xfId="0" applyNumberFormat="1" applyFont="1" applyFill="1"/>
    <xf numFmtId="0" fontId="104" fillId="10" borderId="0" xfId="0" applyFont="1" applyFill="1" applyAlignment="1">
      <alignment wrapText="1"/>
    </xf>
    <xf numFmtId="0" fontId="60" fillId="6" borderId="0" xfId="0" applyFont="1" applyFill="1"/>
    <xf numFmtId="0" fontId="103" fillId="10" borderId="0" xfId="0" applyFont="1" applyFill="1" applyAlignment="1">
      <alignment horizontal="center" vertical="center"/>
    </xf>
    <xf numFmtId="0" fontId="103" fillId="10" borderId="0" xfId="0" applyFont="1" applyFill="1" applyAlignment="1">
      <alignment vertical="center" wrapText="1"/>
    </xf>
    <xf numFmtId="0" fontId="103" fillId="10" borderId="0" xfId="0" applyFont="1" applyFill="1" applyAlignment="1">
      <alignment vertical="top" wrapText="1"/>
    </xf>
    <xf numFmtId="0" fontId="109" fillId="6" borderId="0" xfId="1" applyFont="1" applyFill="1" applyBorder="1"/>
    <xf numFmtId="0" fontId="65" fillId="6" borderId="0" xfId="0" applyFont="1" applyFill="1"/>
    <xf numFmtId="0" fontId="71" fillId="6" borderId="0" xfId="0" applyFont="1" applyFill="1"/>
    <xf numFmtId="0" fontId="0" fillId="6" borderId="0" xfId="0" applyFill="1" applyAlignment="1">
      <alignment vertical="center"/>
    </xf>
    <xf numFmtId="0" fontId="27" fillId="6" borderId="0" xfId="0" applyFont="1" applyFill="1" applyAlignment="1">
      <alignment wrapText="1"/>
    </xf>
    <xf numFmtId="0" fontId="65" fillId="6" borderId="0" xfId="0" applyFont="1" applyFill="1" applyAlignment="1">
      <alignment vertical="center"/>
    </xf>
    <xf numFmtId="0" fontId="110" fillId="10" borderId="0" xfId="0" applyFont="1" applyFill="1"/>
    <xf numFmtId="0" fontId="108" fillId="10" borderId="0" xfId="0" applyFont="1" applyFill="1" applyAlignment="1">
      <alignment horizontal="center" vertical="center" wrapText="1"/>
    </xf>
    <xf numFmtId="0" fontId="108" fillId="10" borderId="0" xfId="0" applyFont="1" applyFill="1" applyAlignment="1">
      <alignment horizontal="left" vertical="center" wrapText="1"/>
    </xf>
    <xf numFmtId="0" fontId="67" fillId="6" borderId="0" xfId="0" applyFont="1" applyFill="1" applyAlignment="1">
      <alignment vertical="center"/>
    </xf>
    <xf numFmtId="0" fontId="73" fillId="6" borderId="0" xfId="0" applyFont="1" applyFill="1"/>
    <xf numFmtId="0" fontId="105" fillId="6" borderId="4" xfId="1" applyFont="1" applyFill="1" applyBorder="1" applyAlignment="1">
      <alignment vertical="center"/>
    </xf>
    <xf numFmtId="0" fontId="104" fillId="6" borderId="0" xfId="0" applyFont="1" applyFill="1"/>
    <xf numFmtId="0" fontId="105" fillId="6" borderId="0" xfId="1" applyFont="1" applyFill="1" applyBorder="1" applyAlignment="1">
      <alignment vertical="center"/>
    </xf>
    <xf numFmtId="0" fontId="64" fillId="6" borderId="0" xfId="0" applyFont="1" applyFill="1" applyAlignment="1">
      <alignment vertical="center"/>
    </xf>
    <xf numFmtId="0" fontId="106" fillId="10" borderId="0" xfId="0" applyFont="1" applyFill="1" applyAlignment="1">
      <alignment horizontal="center" vertical="center" wrapText="1"/>
    </xf>
    <xf numFmtId="0" fontId="110" fillId="10" borderId="0" xfId="0" applyFont="1" applyFill="1" applyAlignment="1">
      <alignment horizontal="center" vertical="center" wrapText="1"/>
    </xf>
    <xf numFmtId="0" fontId="10" fillId="6" borderId="0" xfId="0" applyFont="1" applyFill="1"/>
    <xf numFmtId="3" fontId="5" fillId="6" borderId="0" xfId="4" applyFont="1" applyFill="1" applyBorder="1" applyAlignment="1">
      <alignment horizontal="center" vertical="center"/>
      <protection locked="0"/>
    </xf>
    <xf numFmtId="0" fontId="8" fillId="6" borderId="0" xfId="1" applyFill="1" applyBorder="1" applyAlignment="1">
      <alignment vertical="center"/>
    </xf>
    <xf numFmtId="0" fontId="8" fillId="6" borderId="0" xfId="1" applyFill="1" applyBorder="1" applyAlignment="1">
      <alignment vertical="top"/>
    </xf>
    <xf numFmtId="0" fontId="25" fillId="6" borderId="0" xfId="0" applyFont="1" applyFill="1"/>
    <xf numFmtId="0" fontId="108" fillId="10" borderId="0" xfId="0" applyFont="1" applyFill="1" applyAlignment="1">
      <alignment horizontal="center" vertical="center"/>
    </xf>
    <xf numFmtId="0" fontId="105" fillId="6" borderId="0" xfId="1" applyFont="1" applyFill="1" applyBorder="1" applyAlignment="1">
      <alignment vertical="top"/>
    </xf>
    <xf numFmtId="0" fontId="18" fillId="6" borderId="0" xfId="0" applyFont="1" applyFill="1"/>
    <xf numFmtId="0" fontId="17" fillId="6" borderId="0" xfId="0" applyFont="1" applyFill="1"/>
    <xf numFmtId="0" fontId="104" fillId="10" borderId="0" xfId="0" applyFont="1" applyFill="1" applyAlignment="1">
      <alignment horizontal="center"/>
    </xf>
    <xf numFmtId="0" fontId="108" fillId="10" borderId="0" xfId="0" applyFont="1" applyFill="1" applyAlignment="1">
      <alignment horizontal="center"/>
    </xf>
    <xf numFmtId="0" fontId="104" fillId="10" borderId="0" xfId="0" applyFont="1" applyFill="1" applyAlignment="1">
      <alignment horizontal="center" vertical="center"/>
    </xf>
    <xf numFmtId="14" fontId="104" fillId="10" borderId="0" xfId="0" applyNumberFormat="1" applyFont="1" applyFill="1" applyAlignment="1">
      <alignment horizontal="center" vertical="center"/>
    </xf>
    <xf numFmtId="0" fontId="0" fillId="10" borderId="0" xfId="0" applyFill="1"/>
    <xf numFmtId="0" fontId="116" fillId="10" borderId="0" xfId="0" applyFont="1" applyFill="1"/>
    <xf numFmtId="0" fontId="79" fillId="6" borderId="0" xfId="0" applyFont="1" applyFill="1" applyAlignment="1">
      <alignment vertical="center"/>
    </xf>
    <xf numFmtId="0" fontId="104" fillId="10" borderId="0" xfId="0" applyFont="1" applyFill="1" applyAlignment="1">
      <alignment vertical="center" wrapText="1"/>
    </xf>
    <xf numFmtId="0" fontId="80" fillId="6" borderId="0" xfId="0" applyFont="1" applyFill="1" applyAlignment="1">
      <alignment vertical="center"/>
    </xf>
    <xf numFmtId="0" fontId="80" fillId="6" borderId="0" xfId="0" applyFont="1" applyFill="1"/>
    <xf numFmtId="0" fontId="20" fillId="6" borderId="0" xfId="0" applyFont="1" applyFill="1" applyAlignment="1">
      <alignment horizontal="center" vertical="center" wrapText="1"/>
    </xf>
    <xf numFmtId="0" fontId="20" fillId="6" borderId="0" xfId="0" applyFont="1" applyFill="1" applyAlignment="1">
      <alignment vertical="center" wrapText="1"/>
    </xf>
    <xf numFmtId="0" fontId="117" fillId="10" borderId="0" xfId="0" applyFont="1" applyFill="1" applyAlignment="1">
      <alignment vertical="center" wrapText="1"/>
    </xf>
    <xf numFmtId="0" fontId="118" fillId="10" borderId="0" xfId="0" applyFont="1" applyFill="1" applyAlignment="1">
      <alignment horizontal="center" vertical="center" wrapText="1"/>
    </xf>
    <xf numFmtId="3" fontId="86" fillId="7" borderId="0" xfId="0" applyNumberFormat="1" applyFont="1" applyFill="1" applyAlignment="1">
      <alignment horizontal="right" wrapText="1"/>
    </xf>
    <xf numFmtId="0" fontId="84" fillId="6" borderId="0" xfId="0" applyFont="1" applyFill="1" applyAlignment="1">
      <alignment vertical="center"/>
    </xf>
    <xf numFmtId="0" fontId="119" fillId="10" borderId="0" xfId="0" applyFont="1" applyFill="1" applyAlignment="1">
      <alignment vertical="center"/>
    </xf>
    <xf numFmtId="0" fontId="51" fillId="6" borderId="0" xfId="0" applyFont="1" applyFill="1"/>
    <xf numFmtId="0" fontId="81" fillId="6" borderId="0" xfId="0" applyFont="1" applyFill="1" applyAlignment="1">
      <alignment vertical="center"/>
    </xf>
    <xf numFmtId="0" fontId="81" fillId="6" borderId="0" xfId="0" applyFont="1" applyFill="1"/>
    <xf numFmtId="0" fontId="117" fillId="10" borderId="0" xfId="0" applyFont="1" applyFill="1" applyAlignment="1">
      <alignment vertical="center"/>
    </xf>
    <xf numFmtId="0" fontId="117" fillId="10" borderId="0" xfId="0" applyFont="1" applyFill="1"/>
    <xf numFmtId="0" fontId="120" fillId="10" borderId="0" xfId="0" applyFont="1" applyFill="1" applyAlignment="1">
      <alignment horizontal="center" vertical="center" wrapText="1"/>
    </xf>
    <xf numFmtId="0" fontId="121" fillId="10" borderId="0" xfId="0" applyFont="1" applyFill="1" applyAlignment="1">
      <alignment horizontal="center" vertical="center" wrapText="1"/>
    </xf>
    <xf numFmtId="0" fontId="110" fillId="10" borderId="0" xfId="0" applyFont="1" applyFill="1" applyAlignment="1">
      <alignment vertical="center" wrapText="1"/>
    </xf>
    <xf numFmtId="0" fontId="110" fillId="10" borderId="0" xfId="0" applyFont="1" applyFill="1" applyAlignment="1">
      <alignment horizontal="center" vertical="center"/>
    </xf>
    <xf numFmtId="0" fontId="51" fillId="6" borderId="0" xfId="0" applyFont="1" applyFill="1" applyAlignment="1">
      <alignment vertical="center"/>
    </xf>
    <xf numFmtId="0" fontId="120" fillId="10" borderId="0" xfId="0" applyFont="1" applyFill="1" applyAlignment="1">
      <alignment vertical="center" wrapText="1"/>
    </xf>
    <xf numFmtId="3" fontId="91" fillId="7" borderId="0" xfId="0" applyNumberFormat="1" applyFont="1" applyFill="1" applyAlignment="1">
      <alignment horizontal="right" wrapText="1"/>
    </xf>
    <xf numFmtId="3" fontId="38" fillId="7" borderId="0" xfId="0" applyNumberFormat="1" applyFont="1" applyFill="1" applyAlignment="1">
      <alignment horizontal="right" wrapText="1"/>
    </xf>
    <xf numFmtId="3" fontId="91" fillId="7" borderId="0" xfId="0" applyNumberFormat="1" applyFont="1" applyFill="1" applyAlignment="1">
      <alignment horizontal="center" wrapText="1"/>
    </xf>
    <xf numFmtId="3" fontId="38" fillId="7" borderId="0" xfId="0" applyNumberFormat="1" applyFont="1" applyFill="1" applyAlignment="1">
      <alignment wrapText="1"/>
    </xf>
    <xf numFmtId="0" fontId="121" fillId="10" borderId="0" xfId="0" applyFont="1" applyFill="1" applyAlignment="1">
      <alignment vertical="center" wrapText="1"/>
    </xf>
    <xf numFmtId="0" fontId="106" fillId="10" borderId="0" xfId="0" applyFont="1" applyFill="1" applyAlignment="1">
      <alignment horizontal="center" vertical="center"/>
    </xf>
    <xf numFmtId="0" fontId="98" fillId="6" borderId="0" xfId="0" applyFont="1" applyFill="1" applyAlignment="1">
      <alignment vertical="center"/>
    </xf>
    <xf numFmtId="0" fontId="124" fillId="10" borderId="0" xfId="0" applyFont="1" applyFill="1" applyAlignment="1">
      <alignment vertical="center" wrapText="1"/>
    </xf>
    <xf numFmtId="0" fontId="124" fillId="10" borderId="0" xfId="0" applyFont="1" applyFill="1" applyAlignment="1">
      <alignment horizontal="right" vertical="center" wrapText="1"/>
    </xf>
    <xf numFmtId="0" fontId="105" fillId="6" borderId="0" xfId="1" applyFont="1" applyFill="1" applyBorder="1" applyAlignment="1">
      <alignment horizontal="left"/>
    </xf>
    <xf numFmtId="0" fontId="51" fillId="6" borderId="0" xfId="0" applyFont="1" applyFill="1" applyAlignment="1">
      <alignment horizontal="center" vertical="center"/>
    </xf>
    <xf numFmtId="0" fontId="108" fillId="10" borderId="0" xfId="0" applyFont="1" applyFill="1" applyAlignment="1">
      <alignment horizontal="right" vertical="center" wrapText="1"/>
    </xf>
    <xf numFmtId="0" fontId="104" fillId="10" borderId="0" xfId="0" applyFont="1" applyFill="1" applyAlignment="1">
      <alignment horizontal="right" vertical="center"/>
    </xf>
    <xf numFmtId="0" fontId="125" fillId="10" borderId="0" xfId="0" applyFont="1" applyFill="1" applyAlignment="1">
      <alignment horizontal="right" vertical="center" wrapText="1"/>
    </xf>
    <xf numFmtId="0" fontId="65" fillId="6" borderId="0" xfId="0" applyFont="1" applyFill="1" applyAlignment="1">
      <alignment horizontal="center" vertical="center"/>
    </xf>
    <xf numFmtId="0" fontId="119" fillId="10" borderId="0" xfId="0" applyFont="1" applyFill="1" applyAlignment="1">
      <alignment horizontal="center" vertical="center" wrapText="1"/>
    </xf>
    <xf numFmtId="9" fontId="119" fillId="10" borderId="0" xfId="0" applyNumberFormat="1" applyFont="1" applyFill="1" applyAlignment="1">
      <alignment horizontal="center" vertical="center" wrapText="1"/>
    </xf>
    <xf numFmtId="0" fontId="104" fillId="10" borderId="0" xfId="0" applyFont="1" applyFill="1" applyAlignment="1">
      <alignment horizontal="right" wrapText="1"/>
    </xf>
    <xf numFmtId="0" fontId="21" fillId="6" borderId="0" xfId="0" applyFont="1" applyFill="1" applyAlignment="1">
      <alignment horizontal="center" vertical="center" wrapText="1"/>
    </xf>
    <xf numFmtId="0" fontId="24" fillId="6" borderId="0" xfId="0" applyFont="1" applyFill="1"/>
    <xf numFmtId="0" fontId="127" fillId="10" borderId="0" xfId="0" applyFont="1" applyFill="1" applyAlignment="1">
      <alignment horizontal="center" vertical="center" wrapText="1"/>
    </xf>
    <xf numFmtId="0" fontId="127" fillId="10" borderId="0" xfId="0" applyFont="1" applyFill="1" applyAlignment="1">
      <alignment vertical="center" wrapText="1"/>
    </xf>
    <xf numFmtId="0" fontId="127" fillId="10" borderId="0" xfId="0" applyFont="1" applyFill="1" applyAlignment="1">
      <alignment horizontal="right" vertical="center" wrapText="1"/>
    </xf>
    <xf numFmtId="0" fontId="19" fillId="6" borderId="0" xfId="0" applyFont="1" applyFill="1"/>
    <xf numFmtId="9" fontId="127" fillId="10" borderId="0" xfId="0" applyNumberFormat="1" applyFont="1" applyFill="1" applyAlignment="1">
      <alignment horizontal="right" vertical="center" wrapText="1"/>
    </xf>
    <xf numFmtId="0" fontId="104" fillId="10" borderId="0" xfId="0" applyFont="1" applyFill="1" applyAlignment="1">
      <alignment horizontal="right" vertical="center" wrapText="1"/>
    </xf>
    <xf numFmtId="0" fontId="22" fillId="6" borderId="0" xfId="0" applyFont="1" applyFill="1"/>
    <xf numFmtId="0" fontId="5" fillId="6" borderId="5" xfId="0" applyFont="1" applyFill="1" applyBorder="1" applyAlignment="1">
      <alignment horizontal="center"/>
    </xf>
    <xf numFmtId="0" fontId="14" fillId="6" borderId="5" xfId="0" applyFont="1" applyFill="1" applyBorder="1" applyAlignment="1">
      <alignment vertical="center" wrapText="1"/>
    </xf>
    <xf numFmtId="3" fontId="22" fillId="6" borderId="5" xfId="0" applyNumberFormat="1" applyFont="1" applyFill="1" applyBorder="1" applyAlignment="1">
      <alignment horizontal="right" wrapText="1"/>
    </xf>
    <xf numFmtId="0" fontId="22" fillId="6" borderId="5" xfId="0" applyFont="1" applyFill="1" applyBorder="1" applyAlignment="1">
      <alignment horizontal="center" vertical="center" wrapText="1"/>
    </xf>
    <xf numFmtId="0" fontId="17" fillId="6" borderId="5" xfId="0" applyFont="1" applyFill="1" applyBorder="1" applyAlignment="1">
      <alignment horizontal="center"/>
    </xf>
    <xf numFmtId="0" fontId="23" fillId="6" borderId="5" xfId="0" applyFont="1" applyFill="1" applyBorder="1" applyAlignment="1">
      <alignment vertical="center" wrapText="1"/>
    </xf>
    <xf numFmtId="3" fontId="23" fillId="6" borderId="5" xfId="0" applyNumberFormat="1" applyFont="1" applyFill="1" applyBorder="1" applyAlignment="1">
      <alignment horizontal="right" wrapText="1"/>
    </xf>
    <xf numFmtId="0" fontId="22" fillId="6" borderId="5" xfId="0" applyFont="1" applyFill="1" applyBorder="1" applyAlignment="1">
      <alignment vertical="center"/>
    </xf>
    <xf numFmtId="3" fontId="22" fillId="6" borderId="5" xfId="0" applyNumberFormat="1" applyFont="1" applyFill="1" applyBorder="1" applyAlignment="1">
      <alignment vertical="center" wrapText="1"/>
    </xf>
    <xf numFmtId="3" fontId="14" fillId="6" borderId="5" xfId="0" applyNumberFormat="1" applyFont="1" applyFill="1" applyBorder="1" applyAlignment="1">
      <alignment vertical="center" wrapText="1"/>
    </xf>
    <xf numFmtId="0" fontId="111" fillId="6" borderId="5" xfId="0" applyFont="1" applyFill="1" applyBorder="1" applyAlignment="1">
      <alignment horizontal="center" vertical="center" wrapText="1"/>
    </xf>
    <xf numFmtId="0" fontId="28" fillId="6" borderId="5" xfId="0" applyFont="1" applyFill="1" applyBorder="1" applyAlignment="1">
      <alignment vertical="center"/>
    </xf>
    <xf numFmtId="3" fontId="111" fillId="6" borderId="5" xfId="0" applyNumberFormat="1" applyFont="1" applyFill="1" applyBorder="1" applyAlignment="1">
      <alignment vertical="center" wrapText="1"/>
    </xf>
    <xf numFmtId="0" fontId="5" fillId="6" borderId="5" xfId="0" applyFont="1" applyFill="1" applyBorder="1" applyAlignment="1">
      <alignment horizontal="center" vertical="center" wrapText="1"/>
    </xf>
    <xf numFmtId="0" fontId="5" fillId="6" borderId="5" xfId="0" applyFont="1" applyFill="1" applyBorder="1" applyAlignment="1">
      <alignment vertical="center" wrapText="1"/>
    </xf>
    <xf numFmtId="3" fontId="51" fillId="6" borderId="5" xfId="0" applyNumberFormat="1" applyFont="1" applyFill="1" applyBorder="1" applyAlignment="1">
      <alignment vertical="center" wrapText="1"/>
    </xf>
    <xf numFmtId="165" fontId="5" fillId="6" borderId="5" xfId="0" applyNumberFormat="1" applyFont="1" applyFill="1" applyBorder="1" applyAlignment="1">
      <alignment horizontal="center" vertical="center" wrapText="1"/>
    </xf>
    <xf numFmtId="0" fontId="51" fillId="6" borderId="5" xfId="0" applyFont="1" applyFill="1" applyBorder="1" applyAlignment="1">
      <alignment vertical="center" wrapText="1"/>
    </xf>
    <xf numFmtId="0" fontId="61" fillId="6" borderId="5" xfId="0" applyFont="1" applyFill="1" applyBorder="1" applyAlignment="1">
      <alignment vertical="center" wrapText="1"/>
    </xf>
    <xf numFmtId="0" fontId="7" fillId="6" borderId="5" xfId="0" applyFont="1" applyFill="1" applyBorder="1" applyAlignment="1">
      <alignment horizontal="center" vertical="center" wrapText="1"/>
    </xf>
    <xf numFmtId="0" fontId="17" fillId="6" borderId="5" xfId="0" applyFont="1" applyFill="1" applyBorder="1" applyAlignment="1">
      <alignment vertical="center" wrapText="1"/>
    </xf>
    <xf numFmtId="3" fontId="17" fillId="6" borderId="5" xfId="0" applyNumberFormat="1" applyFont="1" applyFill="1" applyBorder="1" applyAlignment="1">
      <alignment vertical="center" wrapText="1"/>
    </xf>
    <xf numFmtId="3" fontId="51" fillId="7" borderId="6" xfId="0" applyNumberFormat="1" applyFont="1" applyFill="1" applyBorder="1" applyAlignment="1">
      <alignment vertical="center" wrapText="1"/>
    </xf>
    <xf numFmtId="3" fontId="51" fillId="7" borderId="7" xfId="0" applyNumberFormat="1" applyFont="1" applyFill="1" applyBorder="1" applyAlignment="1">
      <alignment vertical="center" wrapText="1"/>
    </xf>
    <xf numFmtId="3" fontId="26" fillId="7" borderId="0" xfId="0" applyNumberFormat="1" applyFont="1" applyFill="1" applyAlignment="1">
      <alignment vertical="center" wrapText="1"/>
    </xf>
    <xf numFmtId="3" fontId="51" fillId="7" borderId="0" xfId="0" applyNumberFormat="1" applyFont="1" applyFill="1" applyAlignment="1">
      <alignment vertical="center" wrapText="1"/>
    </xf>
    <xf numFmtId="0" fontId="0" fillId="6" borderId="5" xfId="0" applyFill="1" applyBorder="1" applyAlignment="1">
      <alignment wrapText="1"/>
    </xf>
    <xf numFmtId="3" fontId="0" fillId="6" borderId="5" xfId="0" applyNumberFormat="1" applyFill="1" applyBorder="1" applyAlignment="1">
      <alignment wrapText="1"/>
    </xf>
    <xf numFmtId="9" fontId="0" fillId="6" borderId="5" xfId="0" applyNumberFormat="1" applyFill="1" applyBorder="1" applyAlignment="1">
      <alignment horizontal="center" wrapText="1"/>
    </xf>
    <xf numFmtId="0" fontId="17" fillId="6" borderId="5" xfId="0" applyFont="1" applyFill="1" applyBorder="1" applyAlignment="1">
      <alignment wrapText="1"/>
    </xf>
    <xf numFmtId="3" fontId="17" fillId="6" borderId="5" xfId="0" applyNumberFormat="1" applyFont="1" applyFill="1" applyBorder="1" applyAlignment="1">
      <alignment wrapText="1"/>
    </xf>
    <xf numFmtId="0" fontId="72" fillId="6" borderId="5" xfId="0" applyFont="1" applyFill="1" applyBorder="1" applyAlignment="1">
      <alignment horizontal="center" vertical="center" wrapText="1"/>
    </xf>
    <xf numFmtId="0" fontId="72" fillId="6" borderId="5" xfId="0" applyFont="1" applyFill="1" applyBorder="1" applyAlignment="1">
      <alignment wrapText="1"/>
    </xf>
    <xf numFmtId="3" fontId="65" fillId="6" borderId="5" xfId="0" applyNumberFormat="1" applyFont="1" applyFill="1" applyBorder="1" applyAlignment="1">
      <alignment wrapText="1"/>
    </xf>
    <xf numFmtId="0" fontId="69" fillId="6" borderId="5" xfId="0" applyFont="1" applyFill="1" applyBorder="1" applyAlignment="1">
      <alignment wrapText="1"/>
    </xf>
    <xf numFmtId="0" fontId="122" fillId="6" borderId="5" xfId="0" applyFont="1" applyFill="1" applyBorder="1" applyAlignment="1">
      <alignment horizontal="center" vertical="center" wrapText="1"/>
    </xf>
    <xf numFmtId="0" fontId="122" fillId="6" borderId="5" xfId="0" applyFont="1" applyFill="1" applyBorder="1" applyAlignment="1">
      <alignment wrapText="1"/>
    </xf>
    <xf numFmtId="3" fontId="71" fillId="6" borderId="5" xfId="0" applyNumberFormat="1" applyFont="1" applyFill="1" applyBorder="1" applyAlignment="1">
      <alignment wrapText="1"/>
    </xf>
    <xf numFmtId="0" fontId="6" fillId="6" borderId="5" xfId="0" applyFont="1" applyFill="1" applyBorder="1" applyAlignment="1">
      <alignment wrapText="1"/>
    </xf>
    <xf numFmtId="3" fontId="51" fillId="6" borderId="5" xfId="0" applyNumberFormat="1" applyFont="1" applyFill="1" applyBorder="1" applyAlignment="1">
      <alignment wrapText="1"/>
    </xf>
    <xf numFmtId="164" fontId="51" fillId="6" borderId="5" xfId="0" applyNumberFormat="1" applyFont="1" applyFill="1" applyBorder="1" applyAlignment="1">
      <alignment wrapText="1"/>
    </xf>
    <xf numFmtId="0" fontId="5" fillId="6" borderId="5" xfId="0" applyFont="1" applyFill="1" applyBorder="1" applyAlignment="1">
      <alignment wrapText="1"/>
    </xf>
    <xf numFmtId="0" fontId="72" fillId="7" borderId="5" xfId="0" applyFont="1" applyFill="1" applyBorder="1" applyAlignment="1">
      <alignment horizontal="center" vertical="center" wrapText="1"/>
    </xf>
    <xf numFmtId="0" fontId="5" fillId="7" borderId="5" xfId="0" applyFont="1" applyFill="1" applyBorder="1" applyAlignment="1">
      <alignment wrapText="1"/>
    </xf>
    <xf numFmtId="3" fontId="17" fillId="7" borderId="5" xfId="0" applyNumberFormat="1" applyFont="1" applyFill="1" applyBorder="1" applyAlignment="1">
      <alignment wrapText="1"/>
    </xf>
    <xf numFmtId="164" fontId="17" fillId="7" borderId="5" xfId="0" applyNumberFormat="1" applyFont="1" applyFill="1" applyBorder="1" applyAlignment="1">
      <alignment wrapText="1"/>
    </xf>
    <xf numFmtId="0" fontId="126" fillId="6" borderId="5" xfId="0" applyFont="1" applyFill="1" applyBorder="1" applyAlignment="1">
      <alignment wrapText="1"/>
    </xf>
    <xf numFmtId="164" fontId="17" fillId="6" borderId="5" xfId="0" applyNumberFormat="1" applyFont="1" applyFill="1" applyBorder="1" applyAlignment="1">
      <alignment wrapText="1"/>
    </xf>
    <xf numFmtId="0" fontId="6" fillId="6" borderId="5" xfId="0" applyFont="1" applyFill="1" applyBorder="1" applyAlignment="1">
      <alignment horizontal="center" vertical="center" wrapText="1"/>
    </xf>
    <xf numFmtId="0" fontId="6" fillId="6" borderId="5" xfId="0" applyFont="1" applyFill="1" applyBorder="1" applyAlignment="1">
      <alignment vertical="center" wrapText="1"/>
    </xf>
    <xf numFmtId="3" fontId="6" fillId="6" borderId="5" xfId="0" applyNumberFormat="1" applyFont="1" applyFill="1" applyBorder="1" applyAlignment="1">
      <alignment horizontal="right" wrapText="1"/>
    </xf>
    <xf numFmtId="0" fontId="6" fillId="7" borderId="5" xfId="0" applyFont="1" applyFill="1" applyBorder="1" applyAlignment="1">
      <alignment horizontal="center" vertical="center" wrapText="1"/>
    </xf>
    <xf numFmtId="3" fontId="51" fillId="6" borderId="5" xfId="0" applyNumberFormat="1" applyFont="1" applyFill="1" applyBorder="1" applyAlignment="1">
      <alignment horizontal="right" wrapText="1"/>
    </xf>
    <xf numFmtId="3" fontId="68" fillId="6" borderId="5" xfId="0" applyNumberFormat="1" applyFont="1" applyFill="1" applyBorder="1" applyAlignment="1">
      <alignment horizontal="right" wrapText="1"/>
    </xf>
    <xf numFmtId="3" fontId="68" fillId="7" borderId="5" xfId="0" applyNumberFormat="1" applyFont="1" applyFill="1" applyBorder="1" applyAlignment="1">
      <alignment horizontal="right" wrapText="1"/>
    </xf>
    <xf numFmtId="49" fontId="72" fillId="6" borderId="5" xfId="0" applyNumberFormat="1" applyFont="1" applyFill="1" applyBorder="1" applyAlignment="1">
      <alignment horizontal="center" vertical="center" wrapText="1"/>
    </xf>
    <xf numFmtId="0" fontId="65" fillId="6" borderId="5" xfId="0" applyFont="1" applyFill="1" applyBorder="1" applyAlignment="1">
      <alignment vertical="center" wrapText="1"/>
    </xf>
    <xf numFmtId="0" fontId="13" fillId="6" borderId="5" xfId="0" applyFont="1" applyFill="1" applyBorder="1" applyAlignment="1">
      <alignment vertical="center" wrapText="1"/>
    </xf>
    <xf numFmtId="49" fontId="96" fillId="6" borderId="5" xfId="0" applyNumberFormat="1" applyFont="1" applyFill="1" applyBorder="1" applyAlignment="1">
      <alignment horizontal="center" vertical="center" wrapText="1"/>
    </xf>
    <xf numFmtId="49" fontId="97" fillId="6" borderId="5" xfId="0" applyNumberFormat="1" applyFont="1" applyFill="1" applyBorder="1" applyAlignment="1">
      <alignment horizontal="center" vertical="center" wrapText="1"/>
    </xf>
    <xf numFmtId="0" fontId="89" fillId="6" borderId="5" xfId="0" applyFont="1" applyFill="1" applyBorder="1" applyAlignment="1">
      <alignment vertical="center" wrapText="1"/>
    </xf>
    <xf numFmtId="0" fontId="71" fillId="6" borderId="5" xfId="0" applyFont="1" applyFill="1" applyBorder="1" applyAlignment="1">
      <alignment vertical="center" wrapText="1"/>
    </xf>
    <xf numFmtId="49" fontId="65" fillId="6" borderId="5" xfId="0" applyNumberFormat="1" applyFont="1" applyFill="1" applyBorder="1" applyAlignment="1">
      <alignment horizontal="center" vertical="center" wrapText="1"/>
    </xf>
    <xf numFmtId="49" fontId="89" fillId="6" borderId="5" xfId="0" applyNumberFormat="1" applyFont="1" applyFill="1" applyBorder="1" applyAlignment="1">
      <alignment horizontal="center" vertical="center" wrapText="1"/>
    </xf>
    <xf numFmtId="3" fontId="89" fillId="6" borderId="5" xfId="0" applyNumberFormat="1" applyFont="1" applyFill="1" applyBorder="1" applyAlignment="1">
      <alignment wrapText="1"/>
    </xf>
    <xf numFmtId="49" fontId="90" fillId="6" borderId="5" xfId="0" applyNumberFormat="1" applyFont="1" applyFill="1" applyBorder="1" applyAlignment="1">
      <alignment horizontal="center" vertical="center" wrapText="1"/>
    </xf>
    <xf numFmtId="0" fontId="91" fillId="6" borderId="5" xfId="0" applyFont="1" applyFill="1" applyBorder="1" applyAlignment="1">
      <alignment vertical="center" wrapText="1"/>
    </xf>
    <xf numFmtId="3" fontId="91" fillId="6" borderId="5" xfId="0" applyNumberFormat="1" applyFont="1" applyFill="1" applyBorder="1" applyAlignment="1">
      <alignment horizontal="right" wrapText="1"/>
    </xf>
    <xf numFmtId="49" fontId="93" fillId="6" borderId="5" xfId="0" applyNumberFormat="1" applyFont="1" applyFill="1" applyBorder="1" applyAlignment="1">
      <alignment horizontal="center" vertical="center" wrapText="1"/>
    </xf>
    <xf numFmtId="1" fontId="94" fillId="6" borderId="5" xfId="12" applyNumberFormat="1" applyFont="1" applyFill="1" applyBorder="1" applyAlignment="1">
      <alignment horizontal="right" vertical="center"/>
    </xf>
    <xf numFmtId="3" fontId="38" fillId="6" borderId="5" xfId="0" applyNumberFormat="1" applyFont="1" applyFill="1" applyBorder="1" applyAlignment="1">
      <alignment horizontal="right" wrapText="1"/>
    </xf>
    <xf numFmtId="0" fontId="93" fillId="6" borderId="5" xfId="0" applyFont="1" applyFill="1" applyBorder="1" applyAlignment="1">
      <alignment horizontal="right" vertical="center" wrapText="1"/>
    </xf>
    <xf numFmtId="49" fontId="38" fillId="6" borderId="5" xfId="0" applyNumberFormat="1" applyFont="1" applyFill="1" applyBorder="1" applyAlignment="1">
      <alignment horizontal="center" vertical="center" wrapText="1"/>
    </xf>
    <xf numFmtId="3" fontId="123" fillId="6" borderId="5" xfId="0" applyNumberFormat="1" applyFont="1" applyFill="1" applyBorder="1" applyAlignment="1">
      <alignment horizontal="right" wrapText="1"/>
    </xf>
    <xf numFmtId="3" fontId="123" fillId="6" borderId="7" xfId="0" applyNumberFormat="1" applyFont="1" applyFill="1" applyBorder="1" applyAlignment="1">
      <alignment horizontal="right" wrapText="1"/>
    </xf>
    <xf numFmtId="3" fontId="95" fillId="6" borderId="5" xfId="0" applyNumberFormat="1" applyFont="1" applyFill="1" applyBorder="1" applyAlignment="1">
      <alignment horizontal="center"/>
    </xf>
    <xf numFmtId="3" fontId="92" fillId="6" borderId="5" xfId="0" applyNumberFormat="1" applyFont="1" applyFill="1" applyBorder="1" applyAlignment="1">
      <alignment horizontal="center" wrapText="1"/>
    </xf>
    <xf numFmtId="3" fontId="72" fillId="6" borderId="5" xfId="0" applyNumberFormat="1" applyFont="1" applyFill="1" applyBorder="1" applyAlignment="1">
      <alignment horizontal="right" wrapText="1"/>
    </xf>
    <xf numFmtId="49" fontId="88" fillId="6" borderId="5" xfId="0" applyNumberFormat="1" applyFont="1" applyFill="1" applyBorder="1" applyAlignment="1">
      <alignment horizontal="center" vertical="center" wrapText="1"/>
    </xf>
    <xf numFmtId="0" fontId="88" fillId="6" borderId="5" xfId="0" applyFont="1" applyFill="1" applyBorder="1" applyAlignment="1">
      <alignment horizontal="left" vertical="center" wrapText="1" indent="1"/>
    </xf>
    <xf numFmtId="3" fontId="122" fillId="6" borderId="5" xfId="0" applyNumberFormat="1" applyFont="1" applyFill="1" applyBorder="1" applyAlignment="1">
      <alignment horizontal="right" wrapText="1"/>
    </xf>
    <xf numFmtId="3" fontId="72" fillId="7" borderId="6" xfId="0" applyNumberFormat="1" applyFont="1" applyFill="1" applyBorder="1" applyAlignment="1">
      <alignment horizontal="right" wrapText="1"/>
    </xf>
    <xf numFmtId="3" fontId="72" fillId="7" borderId="0" xfId="0" applyNumberFormat="1" applyFont="1" applyFill="1" applyAlignment="1">
      <alignment horizontal="right" wrapText="1"/>
    </xf>
    <xf numFmtId="3" fontId="72" fillId="7" borderId="7" xfId="0" applyNumberFormat="1" applyFont="1" applyFill="1" applyBorder="1" applyAlignment="1">
      <alignment horizontal="right" wrapText="1"/>
    </xf>
    <xf numFmtId="3" fontId="72" fillId="6" borderId="5" xfId="0" applyNumberFormat="1" applyFont="1" applyFill="1" applyBorder="1" applyAlignment="1">
      <alignment vertical="center" wrapText="1"/>
    </xf>
    <xf numFmtId="3" fontId="72" fillId="6" borderId="5" xfId="0" applyNumberFormat="1" applyFont="1" applyFill="1" applyBorder="1" applyAlignment="1">
      <alignment vertical="center"/>
    </xf>
    <xf numFmtId="3" fontId="122" fillId="6" borderId="5" xfId="0" applyNumberFormat="1" applyFont="1" applyFill="1" applyBorder="1" applyAlignment="1">
      <alignment vertical="center" wrapText="1"/>
    </xf>
    <xf numFmtId="3" fontId="122" fillId="6" borderId="5" xfId="0" applyNumberFormat="1" applyFont="1" applyFill="1" applyBorder="1" applyAlignment="1">
      <alignment vertical="center"/>
    </xf>
    <xf numFmtId="49" fontId="70" fillId="6" borderId="5" xfId="0" applyNumberFormat="1" applyFont="1" applyFill="1" applyBorder="1" applyAlignment="1">
      <alignment horizontal="center" vertical="center" wrapText="1"/>
    </xf>
    <xf numFmtId="0" fontId="70" fillId="6" borderId="5" xfId="0" applyFont="1" applyFill="1" applyBorder="1" applyAlignment="1">
      <alignment vertical="center" wrapText="1"/>
    </xf>
    <xf numFmtId="3" fontId="5" fillId="6" borderId="5" xfId="0" applyNumberFormat="1" applyFont="1" applyFill="1" applyBorder="1" applyAlignment="1">
      <alignment horizontal="right"/>
    </xf>
    <xf numFmtId="49" fontId="69" fillId="6" borderId="5" xfId="0" applyNumberFormat="1" applyFont="1" applyFill="1" applyBorder="1" applyAlignment="1">
      <alignment horizontal="center" vertical="center" wrapText="1"/>
    </xf>
    <xf numFmtId="0" fontId="69" fillId="6" borderId="5" xfId="0" applyFont="1" applyFill="1" applyBorder="1" applyAlignment="1">
      <alignment vertical="center" wrapText="1"/>
    </xf>
    <xf numFmtId="0" fontId="69" fillId="6" borderId="5" xfId="0" applyFont="1" applyFill="1" applyBorder="1" applyAlignment="1">
      <alignment horizontal="left" vertical="center" wrapText="1" indent="1"/>
    </xf>
    <xf numFmtId="0" fontId="5" fillId="6" borderId="5"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5" xfId="0" applyFont="1" applyFill="1" applyBorder="1" applyAlignment="1">
      <alignment wrapText="1"/>
    </xf>
    <xf numFmtId="0" fontId="80" fillId="10" borderId="0" xfId="0" applyFont="1" applyFill="1" applyAlignment="1">
      <alignment vertical="center" wrapText="1"/>
    </xf>
    <xf numFmtId="49" fontId="20" fillId="6" borderId="5" xfId="0" applyNumberFormat="1" applyFont="1" applyFill="1" applyBorder="1" applyAlignment="1">
      <alignment horizontal="center" vertical="center" wrapText="1"/>
    </xf>
    <xf numFmtId="0" fontId="20" fillId="6" borderId="5" xfId="0" applyFont="1" applyFill="1" applyBorder="1" applyAlignment="1">
      <alignment vertical="center" wrapText="1"/>
    </xf>
    <xf numFmtId="3" fontId="13" fillId="6" borderId="5" xfId="0" applyNumberFormat="1" applyFont="1" applyFill="1" applyBorder="1" applyAlignment="1">
      <alignment horizontal="right" wrapText="1"/>
    </xf>
    <xf numFmtId="49" fontId="82" fillId="6" borderId="5" xfId="0" applyNumberFormat="1" applyFont="1" applyFill="1" applyBorder="1" applyAlignment="1">
      <alignment horizontal="center" vertical="center" wrapText="1"/>
    </xf>
    <xf numFmtId="0" fontId="82" fillId="6" borderId="5" xfId="0" applyFont="1" applyFill="1" applyBorder="1" applyAlignment="1">
      <alignment horizontal="left" vertical="center" wrapText="1" indent="1"/>
    </xf>
    <xf numFmtId="3" fontId="86" fillId="6" borderId="5" xfId="0" applyNumberFormat="1" applyFont="1" applyFill="1" applyBorder="1" applyAlignment="1">
      <alignment horizontal="right" wrapText="1"/>
    </xf>
    <xf numFmtId="0" fontId="82" fillId="6" borderId="5" xfId="0" applyFont="1" applyFill="1" applyBorder="1" applyAlignment="1">
      <alignment vertical="center" wrapText="1"/>
    </xf>
    <xf numFmtId="3" fontId="87" fillId="6" borderId="5" xfId="0" applyNumberFormat="1" applyFont="1" applyFill="1" applyBorder="1" applyAlignment="1">
      <alignment horizontal="right" wrapText="1"/>
    </xf>
    <xf numFmtId="49" fontId="83" fillId="6" borderId="5" xfId="0" applyNumberFormat="1" applyFont="1" applyFill="1" applyBorder="1" applyAlignment="1">
      <alignment horizontal="center" vertical="center" wrapText="1"/>
    </xf>
    <xf numFmtId="0" fontId="83" fillId="6" borderId="5" xfId="0" applyFont="1" applyFill="1" applyBorder="1" applyAlignment="1">
      <alignment vertical="center" wrapText="1"/>
    </xf>
    <xf numFmtId="0" fontId="0" fillId="6" borderId="5" xfId="0" applyFill="1" applyBorder="1"/>
    <xf numFmtId="0" fontId="17" fillId="6" borderId="5" xfId="0" applyFont="1" applyFill="1" applyBorder="1" applyAlignment="1">
      <alignment vertical="center"/>
    </xf>
    <xf numFmtId="0" fontId="17" fillId="6" borderId="5" xfId="0" applyFont="1" applyFill="1" applyBorder="1" applyAlignment="1">
      <alignment horizontal="center" vertical="center"/>
    </xf>
    <xf numFmtId="0" fontId="0" fillId="6" borderId="5" xfId="0" applyFill="1" applyBorder="1" applyAlignment="1">
      <alignment horizontal="center" vertical="center" wrapText="1"/>
    </xf>
    <xf numFmtId="0" fontId="0" fillId="6" borderId="5" xfId="0" applyFill="1" applyBorder="1" applyAlignment="1">
      <alignment vertical="center" wrapText="1"/>
    </xf>
    <xf numFmtId="3" fontId="17" fillId="6" borderId="5" xfId="0" applyNumberFormat="1" applyFont="1" applyFill="1" applyBorder="1" applyAlignment="1">
      <alignment horizontal="right" wrapText="1"/>
    </xf>
    <xf numFmtId="3" fontId="17" fillId="6" borderId="5" xfId="0" applyNumberFormat="1" applyFont="1" applyFill="1" applyBorder="1" applyAlignment="1">
      <alignment horizontal="right"/>
    </xf>
    <xf numFmtId="0" fontId="0" fillId="6" borderId="5" xfId="0" applyFill="1" applyBorder="1" applyAlignment="1">
      <alignment horizontal="center" vertical="center"/>
    </xf>
    <xf numFmtId="0" fontId="59" fillId="6" borderId="5" xfId="0" applyFont="1" applyFill="1" applyBorder="1" applyAlignment="1">
      <alignment horizontal="left" vertical="center" wrapText="1" indent="2"/>
    </xf>
    <xf numFmtId="3" fontId="0" fillId="6" borderId="5" xfId="0" applyNumberFormat="1" applyFill="1" applyBorder="1" applyAlignment="1">
      <alignment horizontal="right"/>
    </xf>
    <xf numFmtId="3" fontId="0" fillId="6" borderId="5" xfId="0" applyNumberFormat="1" applyFill="1" applyBorder="1" applyAlignment="1">
      <alignment horizontal="right" wrapText="1"/>
    </xf>
    <xf numFmtId="3" fontId="59" fillId="7" borderId="5" xfId="0" applyNumberFormat="1" applyFont="1" applyFill="1" applyBorder="1" applyAlignment="1">
      <alignment horizontal="right" wrapText="1"/>
    </xf>
    <xf numFmtId="3" fontId="0" fillId="7" borderId="5" xfId="0" applyNumberFormat="1" applyFill="1" applyBorder="1" applyAlignment="1">
      <alignment horizontal="right" wrapText="1"/>
    </xf>
    <xf numFmtId="3" fontId="0" fillId="7" borderId="5" xfId="0" applyNumberFormat="1" applyFill="1" applyBorder="1" applyAlignment="1">
      <alignment horizontal="right"/>
    </xf>
    <xf numFmtId="0" fontId="0" fillId="7" borderId="5" xfId="0" applyFill="1" applyBorder="1" applyAlignment="1">
      <alignment vertical="center" wrapText="1"/>
    </xf>
    <xf numFmtId="3" fontId="17" fillId="7" borderId="5" xfId="0" applyNumberFormat="1" applyFont="1" applyFill="1" applyBorder="1" applyAlignment="1">
      <alignment horizontal="right" wrapText="1"/>
    </xf>
    <xf numFmtId="0" fontId="0" fillId="7" borderId="5" xfId="0" applyFill="1" applyBorder="1" applyAlignment="1">
      <alignment horizontal="center" vertical="center" wrapText="1"/>
    </xf>
    <xf numFmtId="0" fontId="61" fillId="6" borderId="5" xfId="0" applyFont="1" applyFill="1" applyBorder="1" applyAlignment="1">
      <alignment horizontal="left" vertical="center" wrapText="1" indent="2"/>
    </xf>
    <xf numFmtId="0" fontId="59" fillId="6" borderId="5" xfId="0" applyFont="1" applyFill="1" applyBorder="1" applyAlignment="1">
      <alignment horizontal="left" vertical="center" wrapText="1" indent="4"/>
    </xf>
    <xf numFmtId="3" fontId="17" fillId="6" borderId="5" xfId="0" quotePrefix="1" applyNumberFormat="1" applyFont="1" applyFill="1" applyBorder="1" applyAlignment="1">
      <alignment horizontal="right" wrapText="1"/>
    </xf>
    <xf numFmtId="3" fontId="0" fillId="6" borderId="5" xfId="0" applyNumberFormat="1" applyFill="1" applyBorder="1" applyAlignment="1">
      <alignment horizontal="center" wrapText="1"/>
    </xf>
    <xf numFmtId="3" fontId="5" fillId="6" borderId="5" xfId="0" applyNumberFormat="1" applyFont="1" applyFill="1" applyBorder="1" applyAlignment="1">
      <alignment horizontal="right" wrapText="1"/>
    </xf>
    <xf numFmtId="0" fontId="0" fillId="7" borderId="5" xfId="0" applyFill="1" applyBorder="1" applyAlignment="1">
      <alignment vertical="center"/>
    </xf>
    <xf numFmtId="10" fontId="17" fillId="6" borderId="5" xfId="2" applyNumberFormat="1" applyFont="1" applyFill="1" applyBorder="1" applyAlignment="1">
      <alignment vertical="center"/>
    </xf>
    <xf numFmtId="3" fontId="0" fillId="6" borderId="5" xfId="0" applyNumberFormat="1" applyFill="1" applyBorder="1" applyAlignment="1">
      <alignment vertical="center" wrapText="1"/>
    </xf>
    <xf numFmtId="0" fontId="68" fillId="6" borderId="5" xfId="0" applyFont="1" applyFill="1" applyBorder="1" applyAlignment="1">
      <alignment vertical="center" wrapText="1"/>
    </xf>
    <xf numFmtId="3" fontId="26" fillId="6" borderId="5" xfId="0" applyNumberFormat="1" applyFont="1" applyFill="1" applyBorder="1" applyAlignment="1">
      <alignment vertical="center" wrapText="1"/>
    </xf>
    <xf numFmtId="0" fontId="6" fillId="7" borderId="5" xfId="0" applyFont="1" applyFill="1" applyBorder="1" applyAlignment="1">
      <alignment vertical="center" wrapText="1"/>
    </xf>
    <xf numFmtId="3" fontId="0" fillId="7" borderId="5" xfId="0" applyNumberFormat="1" applyFill="1" applyBorder="1" applyAlignment="1">
      <alignment vertical="center" wrapText="1"/>
    </xf>
    <xf numFmtId="0" fontId="6" fillId="6" borderId="5" xfId="0" applyFont="1" applyFill="1" applyBorder="1" applyAlignment="1">
      <alignment horizontal="center" vertical="center"/>
    </xf>
    <xf numFmtId="0" fontId="6" fillId="6" borderId="5" xfId="0" applyFont="1" applyFill="1" applyBorder="1" applyAlignment="1">
      <alignment vertical="center"/>
    </xf>
    <xf numFmtId="3" fontId="6" fillId="6" borderId="5" xfId="0" applyNumberFormat="1" applyFont="1" applyFill="1" applyBorder="1" applyAlignment="1">
      <alignment vertical="center"/>
    </xf>
    <xf numFmtId="10" fontId="6" fillId="6" borderId="5" xfId="2" applyNumberFormat="1" applyFont="1" applyFill="1" applyBorder="1" applyAlignment="1">
      <alignment vertical="center"/>
    </xf>
    <xf numFmtId="0" fontId="18" fillId="6" borderId="5" xfId="0" applyFont="1" applyFill="1" applyBorder="1" applyAlignment="1">
      <alignment vertical="center" wrapText="1"/>
    </xf>
    <xf numFmtId="3" fontId="17" fillId="6" borderId="5" xfId="0" quotePrefix="1" applyNumberFormat="1" applyFont="1" applyFill="1" applyBorder="1" applyAlignment="1">
      <alignment wrapText="1"/>
    </xf>
    <xf numFmtId="0" fontId="6" fillId="6" borderId="5" xfId="0" applyFont="1" applyFill="1" applyBorder="1" applyAlignment="1">
      <alignment horizontal="left" vertical="center" wrapText="1" indent="1"/>
    </xf>
    <xf numFmtId="3" fontId="0" fillId="6" borderId="5" xfId="0" quotePrefix="1" applyNumberFormat="1" applyFill="1" applyBorder="1"/>
    <xf numFmtId="3" fontId="0" fillId="6" borderId="5" xfId="0" quotePrefix="1" applyNumberFormat="1" applyFill="1" applyBorder="1" applyAlignment="1">
      <alignment wrapText="1"/>
    </xf>
    <xf numFmtId="0" fontId="5" fillId="6" borderId="5" xfId="0" applyFont="1" applyFill="1" applyBorder="1" applyAlignment="1">
      <alignment horizontal="left" vertical="center" wrapText="1" indent="1"/>
    </xf>
    <xf numFmtId="3" fontId="5" fillId="6" borderId="5" xfId="0" quotePrefix="1" applyNumberFormat="1" applyFont="1" applyFill="1" applyBorder="1"/>
    <xf numFmtId="0" fontId="5" fillId="6" borderId="5" xfId="10" applyFont="1" applyFill="1" applyBorder="1" applyAlignment="1">
      <alignment vertical="center" wrapText="1"/>
    </xf>
    <xf numFmtId="0" fontId="115" fillId="6" borderId="5" xfId="0" applyFont="1" applyFill="1" applyBorder="1" applyAlignment="1">
      <alignment horizontal="center"/>
    </xf>
    <xf numFmtId="0" fontId="115" fillId="6" borderId="5" xfId="0" quotePrefix="1" applyFont="1" applyFill="1" applyBorder="1" applyAlignment="1">
      <alignment wrapText="1"/>
    </xf>
    <xf numFmtId="0" fontId="5" fillId="6" borderId="5" xfId="0" applyFont="1" applyFill="1" applyBorder="1" applyAlignment="1">
      <alignment horizontal="justify" vertical="top"/>
    </xf>
    <xf numFmtId="0" fontId="5" fillId="6" borderId="5" xfId="10" applyFont="1" applyFill="1" applyBorder="1" applyAlignment="1">
      <alignment horizontal="justify" vertical="top"/>
    </xf>
    <xf numFmtId="0" fontId="7" fillId="6" borderId="5" xfId="0" applyFont="1" applyFill="1" applyBorder="1" applyAlignment="1">
      <alignment horizontal="center"/>
    </xf>
    <xf numFmtId="0" fontId="5" fillId="6" borderId="5" xfId="0" quotePrefix="1" applyFont="1" applyFill="1" applyBorder="1" applyAlignment="1">
      <alignment wrapText="1"/>
    </xf>
    <xf numFmtId="0" fontId="5" fillId="6" borderId="5" xfId="0" applyFont="1" applyFill="1" applyBorder="1" applyAlignment="1">
      <alignment horizontal="justify" vertical="center"/>
    </xf>
    <xf numFmtId="0" fontId="5" fillId="6" borderId="5" xfId="0" applyFont="1" applyFill="1" applyBorder="1" applyAlignment="1">
      <alignment horizontal="justify" vertical="top" wrapText="1"/>
    </xf>
    <xf numFmtId="0" fontId="115" fillId="6" borderId="5" xfId="0" applyFont="1" applyFill="1" applyBorder="1" applyAlignment="1">
      <alignment horizontal="center" vertical="center"/>
    </xf>
    <xf numFmtId="0" fontId="115" fillId="6" borderId="5" xfId="0" applyFont="1" applyFill="1" applyBorder="1" applyAlignment="1">
      <alignment vertical="center"/>
    </xf>
    <xf numFmtId="3" fontId="115" fillId="6" borderId="5" xfId="0" quotePrefix="1" applyNumberFormat="1" applyFont="1" applyFill="1" applyBorder="1"/>
    <xf numFmtId="0" fontId="5" fillId="6" borderId="5" xfId="0" applyFont="1" applyFill="1" applyBorder="1"/>
    <xf numFmtId="10" fontId="5" fillId="6" borderId="5" xfId="2" quotePrefix="1" applyNumberFormat="1" applyFont="1" applyFill="1" applyBorder="1"/>
    <xf numFmtId="0" fontId="5" fillId="6" borderId="5" xfId="0" quotePrefix="1" applyFont="1" applyFill="1" applyBorder="1"/>
    <xf numFmtId="0" fontId="113" fillId="6" borderId="5" xfId="0" applyFont="1" applyFill="1" applyBorder="1" applyAlignment="1">
      <alignment horizontal="center" vertical="center" wrapText="1"/>
    </xf>
    <xf numFmtId="0" fontId="113" fillId="6" borderId="5" xfId="0" applyFont="1" applyFill="1" applyBorder="1" applyAlignment="1">
      <alignment vertical="center" wrapText="1"/>
    </xf>
    <xf numFmtId="3" fontId="69" fillId="6" borderId="5" xfId="0" quotePrefix="1" applyNumberFormat="1" applyFont="1" applyFill="1" applyBorder="1"/>
    <xf numFmtId="3" fontId="65" fillId="6" borderId="5" xfId="0" quotePrefix="1" applyNumberFormat="1" applyFont="1" applyFill="1" applyBorder="1" applyAlignment="1">
      <alignment wrapText="1"/>
    </xf>
    <xf numFmtId="3" fontId="128" fillId="6" borderId="5" xfId="0" quotePrefix="1" applyNumberFormat="1" applyFont="1" applyFill="1" applyBorder="1" applyAlignment="1">
      <alignment wrapText="1"/>
    </xf>
    <xf numFmtId="3" fontId="69" fillId="6" borderId="5" xfId="0" quotePrefix="1" applyNumberFormat="1" applyFont="1" applyFill="1" applyBorder="1" applyAlignment="1">
      <alignment wrapText="1"/>
    </xf>
    <xf numFmtId="3" fontId="65" fillId="6" borderId="5" xfId="0" applyNumberFormat="1" applyFont="1" applyFill="1" applyBorder="1"/>
    <xf numFmtId="3" fontId="65" fillId="6" borderId="5" xfId="0" quotePrefix="1" applyNumberFormat="1" applyFont="1" applyFill="1" applyBorder="1"/>
    <xf numFmtId="0" fontId="0" fillId="6" borderId="5" xfId="0" quotePrefix="1" applyFill="1" applyBorder="1" applyAlignment="1">
      <alignment horizontal="center" vertical="center"/>
    </xf>
    <xf numFmtId="0" fontId="5" fillId="6" borderId="5" xfId="3" applyFont="1" applyFill="1" applyBorder="1" applyAlignment="1">
      <alignment horizontal="left" vertical="center" wrapText="1" indent="1"/>
    </xf>
    <xf numFmtId="3" fontId="5" fillId="6" borderId="5" xfId="4" applyFont="1" applyFill="1" applyBorder="1" applyAlignment="1">
      <alignment horizontal="center" vertical="center"/>
      <protection locked="0"/>
    </xf>
    <xf numFmtId="0" fontId="65" fillId="6" borderId="5" xfId="0" quotePrefix="1" applyFont="1" applyFill="1" applyBorder="1" applyAlignment="1">
      <alignment horizontal="center"/>
    </xf>
    <xf numFmtId="0" fontId="70" fillId="6" borderId="5" xfId="3" applyFont="1" applyFill="1" applyBorder="1" applyAlignment="1">
      <alignment horizontal="left" vertical="center" wrapText="1" indent="1"/>
    </xf>
    <xf numFmtId="3" fontId="69" fillId="6" borderId="5" xfId="4" applyFont="1" applyFill="1" applyBorder="1" applyAlignment="1">
      <alignment horizontal="center" vertical="center"/>
      <protection locked="0"/>
    </xf>
    <xf numFmtId="0" fontId="65" fillId="6" borderId="5" xfId="0" applyFont="1" applyFill="1" applyBorder="1"/>
    <xf numFmtId="0" fontId="65" fillId="6" borderId="5" xfId="0" applyFont="1" applyFill="1" applyBorder="1" applyAlignment="1">
      <alignment horizontal="center"/>
    </xf>
    <xf numFmtId="0" fontId="69" fillId="6" borderId="5" xfId="3" applyFont="1" applyFill="1" applyBorder="1" applyAlignment="1">
      <alignment horizontal="right" vertical="center" wrapText="1"/>
    </xf>
    <xf numFmtId="3" fontId="69" fillId="6" borderId="5" xfId="4" applyFont="1" applyFill="1" applyBorder="1" applyAlignment="1">
      <alignment horizontal="right" vertical="center" wrapText="1"/>
      <protection locked="0"/>
    </xf>
    <xf numFmtId="3" fontId="69" fillId="6" borderId="5" xfId="4" quotePrefix="1" applyFont="1" applyFill="1" applyBorder="1" applyAlignment="1">
      <alignment horizontal="right" vertical="center" wrapText="1"/>
      <protection locked="0"/>
    </xf>
    <xf numFmtId="164" fontId="69" fillId="6" borderId="5" xfId="2" applyNumberFormat="1" applyFont="1" applyFill="1" applyBorder="1" applyAlignment="1" applyProtection="1">
      <alignment horizontal="right" vertical="center" wrapText="1"/>
      <protection locked="0"/>
    </xf>
    <xf numFmtId="3" fontId="69" fillId="6" borderId="5" xfId="4" applyFont="1" applyFill="1" applyBorder="1">
      <alignment horizontal="right" vertical="center"/>
      <protection locked="0"/>
    </xf>
    <xf numFmtId="164" fontId="69" fillId="6" borderId="5" xfId="2" applyNumberFormat="1" applyFont="1" applyFill="1" applyBorder="1" applyAlignment="1" applyProtection="1">
      <alignment horizontal="right" vertical="center"/>
      <protection locked="0"/>
    </xf>
    <xf numFmtId="0" fontId="71" fillId="6" borderId="5" xfId="0" quotePrefix="1" applyFont="1" applyFill="1" applyBorder="1" applyAlignment="1">
      <alignment horizontal="center" vertical="center"/>
    </xf>
    <xf numFmtId="0" fontId="70" fillId="6" borderId="5" xfId="3" applyFont="1" applyFill="1" applyBorder="1" applyAlignment="1">
      <alignment horizontal="right" vertical="center" wrapText="1" indent="3"/>
    </xf>
    <xf numFmtId="3" fontId="70" fillId="6" borderId="5" xfId="4" applyFont="1" applyFill="1" applyBorder="1" applyAlignment="1">
      <alignment horizontal="right" vertical="center" wrapText="1"/>
      <protection locked="0"/>
    </xf>
    <xf numFmtId="164" fontId="70" fillId="6" borderId="5" xfId="2" applyNumberFormat="1" applyFont="1" applyFill="1" applyBorder="1" applyAlignment="1" applyProtection="1">
      <alignment horizontal="right" vertical="center" wrapText="1"/>
      <protection locked="0"/>
    </xf>
    <xf numFmtId="164" fontId="112" fillId="6" borderId="5" xfId="2" applyNumberFormat="1" applyFont="1" applyFill="1" applyBorder="1" applyAlignment="1" applyProtection="1">
      <alignment horizontal="right" vertical="center"/>
      <protection locked="0"/>
    </xf>
    <xf numFmtId="0" fontId="68" fillId="3" borderId="5" xfId="0" applyFont="1" applyFill="1" applyBorder="1" applyAlignment="1">
      <alignment horizontal="center" vertical="center" wrapText="1"/>
    </xf>
    <xf numFmtId="0" fontId="68" fillId="3" borderId="5" xfId="0" applyFont="1" applyFill="1" applyBorder="1" applyAlignment="1">
      <alignment vertical="center"/>
    </xf>
    <xf numFmtId="0" fontId="68" fillId="3" borderId="5" xfId="0" applyFont="1" applyFill="1" applyBorder="1" applyAlignment="1">
      <alignment vertical="center" wrapText="1"/>
    </xf>
    <xf numFmtId="170" fontId="6" fillId="6" borderId="5" xfId="0" applyNumberFormat="1" applyFont="1" applyFill="1" applyBorder="1" applyAlignment="1">
      <alignment horizontal="left" vertical="center"/>
    </xf>
    <xf numFmtId="169" fontId="6" fillId="6" borderId="5" xfId="0" applyNumberFormat="1" applyFont="1" applyFill="1" applyBorder="1" applyAlignment="1">
      <alignment horizontal="left" vertical="center"/>
    </xf>
    <xf numFmtId="0" fontId="6" fillId="6" borderId="5" xfId="0" applyFont="1" applyFill="1" applyBorder="1" applyAlignment="1">
      <alignment horizontal="left" vertical="center"/>
    </xf>
    <xf numFmtId="14" fontId="6" fillId="6" borderId="5" xfId="0" applyNumberFormat="1" applyFont="1" applyFill="1" applyBorder="1" applyAlignment="1">
      <alignment horizontal="left" vertical="center"/>
    </xf>
    <xf numFmtId="0" fontId="6" fillId="6" borderId="5" xfId="0" applyFont="1" applyFill="1" applyBorder="1" applyAlignment="1">
      <alignment horizontal="left" vertical="center" wrapText="1"/>
    </xf>
    <xf numFmtId="0" fontId="5" fillId="6" borderId="5" xfId="0" applyFont="1" applyFill="1" applyBorder="1" applyAlignment="1">
      <alignment vertical="center"/>
    </xf>
    <xf numFmtId="0" fontId="77" fillId="6" borderId="5" xfId="11" applyFill="1" applyBorder="1" applyAlignment="1">
      <alignment vertical="center"/>
    </xf>
    <xf numFmtId="0" fontId="78" fillId="6" borderId="5" xfId="1" applyFont="1" applyFill="1" applyBorder="1" applyAlignment="1">
      <alignment vertical="center" wrapText="1"/>
    </xf>
    <xf numFmtId="0" fontId="8" fillId="6" borderId="5" xfId="1" applyFill="1" applyBorder="1"/>
    <xf numFmtId="0" fontId="8" fillId="6" borderId="5" xfId="1" applyFill="1" applyBorder="1" applyAlignment="1">
      <alignment vertical="center" wrapText="1"/>
    </xf>
    <xf numFmtId="0" fontId="18" fillId="3" borderId="5" xfId="0" applyFont="1" applyFill="1" applyBorder="1" applyAlignment="1">
      <alignment horizontal="center" vertical="center" wrapText="1"/>
    </xf>
    <xf numFmtId="0" fontId="0" fillId="6" borderId="5" xfId="0" applyFill="1" applyBorder="1" applyAlignment="1">
      <alignment vertical="center"/>
    </xf>
    <xf numFmtId="3" fontId="6" fillId="6" borderId="5" xfId="0" applyNumberFormat="1" applyFont="1" applyFill="1" applyBorder="1" applyAlignment="1">
      <alignment vertical="center" wrapText="1"/>
    </xf>
    <xf numFmtId="0" fontId="0" fillId="6" borderId="5" xfId="0" applyFill="1" applyBorder="1" applyAlignment="1">
      <alignment horizontal="right" vertical="center"/>
    </xf>
    <xf numFmtId="0" fontId="69" fillId="6" borderId="5" xfId="0" applyFont="1" applyFill="1" applyBorder="1" applyAlignment="1">
      <alignment horizontal="center" vertical="center"/>
    </xf>
    <xf numFmtId="0" fontId="69" fillId="6" borderId="5" xfId="0" applyFont="1" applyFill="1" applyBorder="1" applyAlignment="1">
      <alignment horizontal="justify" vertical="center"/>
    </xf>
    <xf numFmtId="3" fontId="69" fillId="6" borderId="5" xfId="0" applyNumberFormat="1" applyFont="1" applyFill="1" applyBorder="1" applyAlignment="1">
      <alignment vertical="center"/>
    </xf>
    <xf numFmtId="0" fontId="4" fillId="6" borderId="5" xfId="0" applyFont="1" applyFill="1" applyBorder="1" applyAlignment="1">
      <alignment horizontal="left" vertical="center" wrapText="1"/>
    </xf>
    <xf numFmtId="0" fontId="70" fillId="6" borderId="5" xfId="0" applyFont="1" applyFill="1" applyBorder="1" applyAlignment="1">
      <alignment horizontal="center" vertical="center"/>
    </xf>
    <xf numFmtId="0" fontId="70" fillId="6" borderId="5" xfId="0" applyFont="1" applyFill="1" applyBorder="1" applyAlignment="1">
      <alignment horizontal="justify" vertical="center"/>
    </xf>
    <xf numFmtId="3" fontId="70" fillId="6" borderId="5" xfId="0" applyNumberFormat="1" applyFont="1" applyFill="1" applyBorder="1"/>
    <xf numFmtId="0" fontId="15" fillId="6" borderId="5" xfId="0" applyFont="1" applyFill="1" applyBorder="1" applyAlignment="1">
      <alignment horizontal="left" wrapText="1"/>
    </xf>
    <xf numFmtId="0" fontId="69" fillId="6" borderId="5" xfId="0" applyFont="1" applyFill="1" applyBorder="1" applyAlignment="1">
      <alignment horizontal="justify" vertical="center" wrapText="1"/>
    </xf>
    <xf numFmtId="3" fontId="69" fillId="6" borderId="5" xfId="0" applyNumberFormat="1" applyFont="1" applyFill="1" applyBorder="1"/>
    <xf numFmtId="0" fontId="4" fillId="6" borderId="5" xfId="0" applyFont="1" applyFill="1" applyBorder="1" applyAlignment="1">
      <alignment vertical="center" wrapText="1"/>
    </xf>
    <xf numFmtId="0" fontId="4" fillId="6" borderId="5" xfId="0" applyFont="1" applyFill="1" applyBorder="1" applyAlignment="1">
      <alignment horizontal="left" wrapText="1"/>
    </xf>
    <xf numFmtId="0" fontId="70" fillId="6" borderId="5" xfId="0" applyFont="1" applyFill="1" applyBorder="1" applyAlignment="1">
      <alignment horizontal="justify" vertical="center" wrapText="1"/>
    </xf>
    <xf numFmtId="3" fontId="70" fillId="6" borderId="5" xfId="0" applyNumberFormat="1" applyFont="1" applyFill="1" applyBorder="1" applyAlignment="1">
      <alignment vertical="center"/>
    </xf>
    <xf numFmtId="0" fontId="4" fillId="6" borderId="5" xfId="0" applyFont="1" applyFill="1" applyBorder="1" applyAlignment="1">
      <alignment horizontal="center" vertical="center" wrapText="1"/>
    </xf>
    <xf numFmtId="3" fontId="70" fillId="6" borderId="5" xfId="0" applyNumberFormat="1" applyFont="1" applyFill="1" applyBorder="1" applyAlignment="1">
      <alignment horizontal="right"/>
    </xf>
    <xf numFmtId="0" fontId="69" fillId="7" borderId="5" xfId="0" applyFont="1" applyFill="1" applyBorder="1" applyAlignment="1">
      <alignment horizontal="center" vertical="center"/>
    </xf>
    <xf numFmtId="0" fontId="69" fillId="7" borderId="5" xfId="0" applyFont="1" applyFill="1" applyBorder="1" applyAlignment="1">
      <alignment horizontal="justify" vertical="center" wrapText="1"/>
    </xf>
    <xf numFmtId="3" fontId="69" fillId="7" borderId="5" xfId="0" applyNumberFormat="1" applyFont="1" applyFill="1" applyBorder="1" applyAlignment="1">
      <alignment vertical="center"/>
    </xf>
    <xf numFmtId="0" fontId="4" fillId="7" borderId="5" xfId="0" applyFont="1" applyFill="1" applyBorder="1" applyAlignment="1">
      <alignment vertical="center" wrapText="1"/>
    </xf>
    <xf numFmtId="0" fontId="66" fillId="6" borderId="5" xfId="0" applyFont="1" applyFill="1" applyBorder="1" applyAlignment="1">
      <alignment horizontal="left" vertical="center" wrapText="1"/>
    </xf>
    <xf numFmtId="164" fontId="69" fillId="6" borderId="5" xfId="0" applyNumberFormat="1" applyFont="1" applyFill="1" applyBorder="1" applyAlignment="1">
      <alignment vertical="center"/>
    </xf>
    <xf numFmtId="164" fontId="69" fillId="6" borderId="5" xfId="0" applyNumberFormat="1" applyFont="1" applyFill="1" applyBorder="1"/>
    <xf numFmtId="0" fontId="66" fillId="6" borderId="5" xfId="0" applyFont="1" applyFill="1" applyBorder="1" applyAlignment="1">
      <alignment horizontal="left" wrapText="1"/>
    </xf>
    <xf numFmtId="164" fontId="69" fillId="6" borderId="5" xfId="0" applyNumberFormat="1" applyFont="1" applyFill="1" applyBorder="1" applyAlignment="1">
      <alignment horizontal="right"/>
    </xf>
    <xf numFmtId="164" fontId="70" fillId="6" borderId="5" xfId="0" applyNumberFormat="1" applyFont="1" applyFill="1" applyBorder="1"/>
    <xf numFmtId="0" fontId="4" fillId="6" borderId="5" xfId="0" applyFont="1" applyFill="1" applyBorder="1" applyAlignment="1">
      <alignment vertical="center"/>
    </xf>
    <xf numFmtId="0" fontId="4" fillId="6" borderId="5" xfId="0" applyFont="1" applyFill="1" applyBorder="1" applyAlignment="1">
      <alignment horizontal="justify" vertical="center" wrapText="1"/>
    </xf>
    <xf numFmtId="0" fontId="4" fillId="6" borderId="5" xfId="0" applyFont="1" applyFill="1" applyBorder="1" applyAlignment="1">
      <alignment horizontal="justify" vertical="center"/>
    </xf>
    <xf numFmtId="0" fontId="59" fillId="6" borderId="5" xfId="0" applyFont="1" applyFill="1" applyBorder="1" applyAlignment="1">
      <alignment horizontal="left" vertical="center"/>
    </xf>
    <xf numFmtId="0" fontId="59" fillId="6" borderId="5" xfId="0" applyFont="1" applyFill="1" applyBorder="1" applyAlignment="1">
      <alignment horizontal="center" vertical="center"/>
    </xf>
    <xf numFmtId="0" fontId="59" fillId="6" borderId="5" xfId="0" applyFont="1" applyFill="1" applyBorder="1" applyAlignment="1">
      <alignment vertical="center"/>
    </xf>
    <xf numFmtId="0" fontId="61" fillId="6" borderId="5" xfId="0" applyFont="1" applyFill="1" applyBorder="1" applyAlignment="1">
      <alignment horizontal="left" vertical="center"/>
    </xf>
    <xf numFmtId="0" fontId="59" fillId="6" borderId="5" xfId="0" applyFont="1" applyFill="1" applyBorder="1" applyAlignment="1">
      <alignment horizontal="left" vertical="center" wrapText="1"/>
    </xf>
    <xf numFmtId="0" fontId="17" fillId="6" borderId="5" xfId="0" applyFont="1" applyFill="1" applyBorder="1" applyAlignment="1">
      <alignment horizontal="center" vertical="center" wrapText="1"/>
    </xf>
    <xf numFmtId="3" fontId="0" fillId="6" borderId="5" xfId="0" applyNumberFormat="1" applyFill="1" applyBorder="1" applyAlignment="1">
      <alignment horizontal="right" vertical="center" wrapText="1"/>
    </xf>
    <xf numFmtId="0" fontId="59" fillId="6" borderId="5" xfId="0" applyFont="1" applyFill="1" applyBorder="1" applyAlignment="1">
      <alignment vertical="center" wrapText="1"/>
    </xf>
    <xf numFmtId="3" fontId="63" fillId="6" borderId="5" xfId="0" applyNumberFormat="1" applyFont="1" applyFill="1" applyBorder="1" applyAlignment="1">
      <alignment vertical="center" wrapText="1"/>
    </xf>
    <xf numFmtId="168" fontId="16" fillId="6" borderId="5" xfId="0" applyNumberFormat="1" applyFont="1" applyFill="1" applyBorder="1" applyAlignment="1">
      <alignment vertical="center" wrapText="1"/>
    </xf>
    <xf numFmtId="0" fontId="0" fillId="3" borderId="5" xfId="0" applyFill="1" applyBorder="1" applyAlignment="1">
      <alignment horizontal="center" vertical="center"/>
    </xf>
    <xf numFmtId="0" fontId="0" fillId="3" borderId="5" xfId="0" applyFill="1" applyBorder="1" applyAlignment="1">
      <alignment vertical="center" wrapText="1"/>
    </xf>
    <xf numFmtId="0" fontId="22" fillId="3" borderId="5" xfId="0" applyFont="1" applyFill="1" applyBorder="1" applyAlignment="1">
      <alignment vertical="center" wrapText="1"/>
    </xf>
    <xf numFmtId="49" fontId="102" fillId="0" borderId="5" xfId="0" applyNumberFormat="1" applyFont="1" applyBorder="1" applyAlignment="1">
      <alignment horizontal="center" vertical="center"/>
    </xf>
    <xf numFmtId="3" fontId="111" fillId="0" borderId="5" xfId="0" applyNumberFormat="1" applyFont="1" applyBorder="1" applyAlignment="1">
      <alignment vertical="center" wrapText="1"/>
    </xf>
    <xf numFmtId="49" fontId="0" fillId="6" borderId="5" xfId="0" applyNumberFormat="1" applyFill="1" applyBorder="1" applyAlignment="1">
      <alignment horizontal="center" vertical="center"/>
    </xf>
    <xf numFmtId="3" fontId="6" fillId="6" borderId="5" xfId="0" applyNumberFormat="1" applyFont="1" applyFill="1" applyBorder="1" applyAlignment="1">
      <alignment horizontal="center" vertical="center" wrapText="1"/>
    </xf>
    <xf numFmtId="0" fontId="106" fillId="6" borderId="0" xfId="0" applyFont="1" applyFill="1"/>
    <xf numFmtId="0" fontId="7" fillId="3" borderId="5" xfId="0" applyFont="1" applyFill="1" applyBorder="1" applyAlignment="1">
      <alignment vertical="center" wrapText="1"/>
    </xf>
    <xf numFmtId="0" fontId="7" fillId="3" borderId="5" xfId="0" applyFont="1" applyFill="1" applyBorder="1" applyAlignment="1">
      <alignment vertical="center"/>
    </xf>
    <xf numFmtId="0" fontId="108" fillId="3" borderId="5" xfId="0" applyFont="1" applyFill="1" applyBorder="1" applyAlignment="1">
      <alignment vertical="center" wrapText="1"/>
    </xf>
    <xf numFmtId="0" fontId="18" fillId="3" borderId="5" xfId="0" applyFont="1" applyFill="1" applyBorder="1" applyAlignment="1">
      <alignment vertical="center"/>
    </xf>
    <xf numFmtId="0" fontId="6" fillId="6" borderId="5" xfId="0" applyFont="1" applyFill="1" applyBorder="1" applyAlignment="1">
      <alignment horizontal="center" wrapText="1"/>
    </xf>
    <xf numFmtId="0" fontId="6" fillId="6" borderId="5" xfId="0" applyFont="1" applyFill="1" applyBorder="1" applyAlignment="1">
      <alignment horizontal="justify" vertical="center" wrapText="1"/>
    </xf>
    <xf numFmtId="0" fontId="5" fillId="6" borderId="5" xfId="0" applyFont="1" applyFill="1" applyBorder="1" applyAlignment="1">
      <alignment horizontal="justify" vertical="center" wrapText="1"/>
    </xf>
    <xf numFmtId="3" fontId="5" fillId="6" borderId="5" xfId="0" applyNumberFormat="1" applyFont="1" applyFill="1" applyBorder="1" applyAlignment="1">
      <alignment vertical="center" wrapText="1"/>
    </xf>
    <xf numFmtId="0" fontId="5" fillId="7" borderId="5" xfId="0" applyFont="1" applyFill="1" applyBorder="1" applyAlignment="1">
      <alignment horizontal="center" vertical="center" wrapText="1"/>
    </xf>
    <xf numFmtId="0" fontId="5" fillId="7" borderId="5" xfId="0" applyFont="1" applyFill="1" applyBorder="1" applyAlignment="1">
      <alignment vertical="center" wrapText="1"/>
    </xf>
    <xf numFmtId="3" fontId="5" fillId="7" borderId="5" xfId="0" applyNumberFormat="1" applyFont="1" applyFill="1" applyBorder="1" applyAlignment="1">
      <alignment vertical="center" wrapText="1"/>
    </xf>
    <xf numFmtId="3" fontId="6" fillId="6" borderId="5" xfId="0" applyNumberFormat="1" applyFont="1" applyFill="1" applyBorder="1" applyAlignment="1">
      <alignment wrapText="1"/>
    </xf>
    <xf numFmtId="0" fontId="7" fillId="6" borderId="5" xfId="0" applyFont="1" applyFill="1" applyBorder="1" applyAlignment="1">
      <alignment vertical="center" wrapText="1"/>
    </xf>
    <xf numFmtId="3" fontId="7" fillId="6" borderId="5" xfId="0" applyNumberFormat="1" applyFont="1" applyFill="1" applyBorder="1" applyAlignment="1">
      <alignment vertical="center" wrapText="1"/>
    </xf>
    <xf numFmtId="3" fontId="5" fillId="7" borderId="6" xfId="0" applyNumberFormat="1" applyFont="1" applyFill="1" applyBorder="1" applyAlignment="1">
      <alignment vertical="center" wrapText="1"/>
    </xf>
    <xf numFmtId="3" fontId="5" fillId="7" borderId="7" xfId="0" applyNumberFormat="1" applyFont="1" applyFill="1" applyBorder="1" applyAlignment="1">
      <alignment vertical="center" wrapText="1"/>
    </xf>
    <xf numFmtId="3" fontId="5" fillId="7" borderId="0" xfId="0" applyNumberFormat="1" applyFont="1" applyFill="1" applyAlignment="1">
      <alignment vertical="center" wrapText="1"/>
    </xf>
    <xf numFmtId="0" fontId="104" fillId="10" borderId="0" xfId="0" applyFont="1" applyFill="1" applyAlignment="1">
      <alignment vertical="center"/>
    </xf>
    <xf numFmtId="0" fontId="104" fillId="10" borderId="0" xfId="0" applyFont="1" applyFill="1" applyAlignment="1">
      <alignment horizontal="center" wrapText="1"/>
    </xf>
    <xf numFmtId="0" fontId="7" fillId="6" borderId="5" xfId="0" applyFont="1" applyFill="1" applyBorder="1" applyAlignment="1">
      <alignment horizontal="left" vertical="center"/>
    </xf>
    <xf numFmtId="3" fontId="5" fillId="6" borderId="5" xfId="0" applyNumberFormat="1" applyFont="1" applyFill="1" applyBorder="1"/>
    <xf numFmtId="0" fontId="5" fillId="6" borderId="5" xfId="0" applyFont="1" applyFill="1" applyBorder="1" applyAlignment="1">
      <alignment horizontal="left" wrapText="1"/>
    </xf>
    <xf numFmtId="0" fontId="12" fillId="6" borderId="0" xfId="0" applyFont="1" applyFill="1" applyAlignment="1">
      <alignment horizontal="left"/>
    </xf>
    <xf numFmtId="0" fontId="10" fillId="6" borderId="0" xfId="0" applyFont="1" applyFill="1" applyAlignment="1">
      <alignment horizontal="left"/>
    </xf>
    <xf numFmtId="10" fontId="0" fillId="6" borderId="0" xfId="0" applyNumberFormat="1" applyFill="1"/>
    <xf numFmtId="9" fontId="104" fillId="10" borderId="0" xfId="2" applyFont="1" applyFill="1" applyBorder="1" applyAlignment="1">
      <alignment horizontal="center" vertical="center" wrapText="1"/>
    </xf>
    <xf numFmtId="0" fontId="12" fillId="6" borderId="0" xfId="0" applyFont="1" applyFill="1"/>
    <xf numFmtId="0" fontId="17" fillId="6" borderId="0" xfId="0" applyFont="1" applyFill="1" applyAlignment="1">
      <alignment horizontal="left"/>
    </xf>
    <xf numFmtId="4" fontId="0" fillId="6" borderId="0" xfId="0" applyNumberFormat="1" applyFill="1"/>
    <xf numFmtId="0" fontId="29" fillId="6" borderId="0" xfId="0" applyFont="1" applyFill="1" applyAlignment="1">
      <alignment vertical="center"/>
    </xf>
    <xf numFmtId="0" fontId="30" fillId="6" borderId="0" xfId="0" applyFont="1" applyFill="1" applyAlignment="1">
      <alignment vertical="center"/>
    </xf>
    <xf numFmtId="0" fontId="31" fillId="6" borderId="0" xfId="1" applyFont="1" applyFill="1" applyBorder="1" applyAlignment="1">
      <alignment vertical="center"/>
    </xf>
    <xf numFmtId="0" fontId="51" fillId="6" borderId="5" xfId="0" applyFont="1" applyFill="1" applyBorder="1" applyAlignment="1">
      <alignment wrapText="1"/>
    </xf>
    <xf numFmtId="0" fontId="18" fillId="6" borderId="5" xfId="0" applyFont="1" applyFill="1" applyBorder="1" applyAlignment="1">
      <alignment horizontal="justify" vertical="center" wrapText="1"/>
    </xf>
    <xf numFmtId="0" fontId="51" fillId="6" borderId="5" xfId="0" applyFont="1" applyFill="1" applyBorder="1" applyAlignment="1">
      <alignment horizontal="center" wrapText="1"/>
    </xf>
    <xf numFmtId="0" fontId="6" fillId="6" borderId="5" xfId="0" applyFont="1" applyFill="1" applyBorder="1" applyAlignment="1">
      <alignment horizontal="left" vertical="center" wrapText="1" indent="3"/>
    </xf>
    <xf numFmtId="166" fontId="6" fillId="6" borderId="5" xfId="0" applyNumberFormat="1" applyFont="1" applyFill="1" applyBorder="1" applyAlignment="1">
      <alignment horizontal="right" wrapText="1"/>
    </xf>
    <xf numFmtId="0" fontId="51" fillId="6" borderId="5" xfId="0" applyFont="1" applyFill="1" applyBorder="1" applyAlignment="1">
      <alignment horizontal="center" vertical="center" wrapText="1"/>
    </xf>
    <xf numFmtId="0" fontId="6" fillId="6" borderId="5" xfId="0" applyFont="1" applyFill="1" applyBorder="1" applyAlignment="1">
      <alignment horizontal="left" vertical="center" wrapText="1" indent="2"/>
    </xf>
    <xf numFmtId="0" fontId="104" fillId="10" borderId="0" xfId="0" applyFont="1" applyFill="1" applyAlignment="1">
      <alignment horizontal="right"/>
    </xf>
    <xf numFmtId="3" fontId="6" fillId="6" borderId="5" xfId="0" applyNumberFormat="1" applyFont="1" applyFill="1" applyBorder="1"/>
    <xf numFmtId="3" fontId="6" fillId="7" borderId="5" xfId="0" applyNumberFormat="1" applyFont="1" applyFill="1" applyBorder="1" applyAlignment="1">
      <alignment wrapText="1"/>
    </xf>
    <xf numFmtId="3" fontId="6" fillId="9" borderId="6" xfId="0" applyNumberFormat="1" applyFont="1" applyFill="1" applyBorder="1"/>
    <xf numFmtId="3" fontId="6" fillId="9" borderId="7" xfId="0" applyNumberFormat="1" applyFont="1" applyFill="1" applyBorder="1"/>
    <xf numFmtId="0" fontId="0" fillId="6" borderId="0" xfId="0" applyFill="1" applyAlignment="1">
      <alignment horizontal="left" vertical="center"/>
    </xf>
    <xf numFmtId="0" fontId="129" fillId="10" borderId="0" xfId="6" applyFont="1" applyFill="1" applyAlignment="1">
      <alignment horizontal="left" vertical="center" indent="1"/>
    </xf>
    <xf numFmtId="0" fontId="129" fillId="10" borderId="0" xfId="6" applyFont="1" applyFill="1" applyAlignment="1">
      <alignment horizontal="justify" vertical="center" wrapText="1"/>
    </xf>
    <xf numFmtId="0" fontId="129" fillId="10" borderId="0" xfId="6" applyFont="1" applyFill="1" applyAlignment="1">
      <alignment horizontal="center" vertical="center" wrapText="1"/>
    </xf>
    <xf numFmtId="0" fontId="130" fillId="10" borderId="0" xfId="6" applyFont="1" applyFill="1" applyAlignment="1">
      <alignment horizontal="justify" vertical="center" wrapText="1"/>
    </xf>
    <xf numFmtId="0" fontId="34" fillId="6" borderId="5" xfId="6" applyFont="1" applyFill="1" applyBorder="1" applyAlignment="1">
      <alignment horizontal="center" vertical="center"/>
    </xf>
    <xf numFmtId="0" fontId="37" fillId="6" borderId="5" xfId="6" applyFont="1" applyFill="1" applyBorder="1" applyAlignment="1">
      <alignment horizontal="justify" vertical="center" wrapText="1"/>
    </xf>
    <xf numFmtId="0" fontId="34" fillId="6" borderId="5" xfId="6" applyFont="1" applyFill="1" applyBorder="1" applyAlignment="1">
      <alignment horizontal="right" wrapText="1"/>
    </xf>
    <xf numFmtId="0" fontId="36" fillId="3" borderId="5" xfId="6" applyFont="1" applyFill="1" applyBorder="1" applyAlignment="1">
      <alignment vertical="center"/>
    </xf>
    <xf numFmtId="0" fontId="35" fillId="6" borderId="5" xfId="6" applyFont="1" applyFill="1" applyBorder="1" applyAlignment="1">
      <alignment horizontal="justify" vertical="center" wrapText="1"/>
    </xf>
    <xf numFmtId="0" fontId="100" fillId="7" borderId="5" xfId="6" applyFont="1" applyFill="1" applyBorder="1" applyAlignment="1">
      <alignment horizontal="justify" vertical="center" wrapText="1"/>
    </xf>
    <xf numFmtId="0" fontId="105" fillId="6" borderId="0" xfId="1" applyFont="1" applyFill="1" applyAlignment="1">
      <alignment horizontal="left" vertical="center"/>
    </xf>
    <xf numFmtId="0" fontId="51" fillId="6" borderId="0" xfId="0" applyFont="1" applyFill="1" applyAlignment="1">
      <alignment horizontal="left" vertical="center"/>
    </xf>
    <xf numFmtId="0" fontId="32" fillId="6" borderId="0" xfId="0" applyFont="1" applyFill="1" applyAlignment="1">
      <alignment horizontal="left" vertical="center"/>
    </xf>
    <xf numFmtId="0" fontId="51" fillId="6" borderId="0" xfId="6" applyFont="1" applyFill="1" applyAlignment="1">
      <alignment vertical="center" wrapText="1"/>
    </xf>
    <xf numFmtId="0" fontId="51" fillId="6" borderId="0" xfId="6" applyFont="1" applyFill="1"/>
    <xf numFmtId="0" fontId="17" fillId="6" borderId="0" xfId="6" applyFont="1" applyFill="1" applyAlignment="1">
      <alignment vertical="center" wrapText="1"/>
    </xf>
    <xf numFmtId="0" fontId="104" fillId="10" borderId="0" xfId="6" applyFont="1" applyFill="1" applyAlignment="1">
      <alignment horizontal="left" vertical="center" indent="1"/>
    </xf>
    <xf numFmtId="0" fontId="104" fillId="10" borderId="0" xfId="6" applyFont="1" applyFill="1" applyAlignment="1">
      <alignment horizontal="justify" vertical="center" wrapText="1"/>
    </xf>
    <xf numFmtId="0" fontId="104" fillId="10" borderId="0" xfId="6" applyFont="1" applyFill="1" applyAlignment="1">
      <alignment horizontal="center" vertical="center" wrapText="1"/>
    </xf>
    <xf numFmtId="0" fontId="17" fillId="6" borderId="5" xfId="6" applyFont="1" applyFill="1" applyBorder="1" applyAlignment="1">
      <alignment horizontal="left" vertical="center" indent="1"/>
    </xf>
    <xf numFmtId="0" fontId="18" fillId="6" borderId="5" xfId="6" applyFont="1" applyFill="1" applyBorder="1" applyAlignment="1">
      <alignment horizontal="justify" vertical="center" wrapText="1"/>
    </xf>
    <xf numFmtId="3" fontId="51" fillId="6" borderId="5" xfId="6" applyNumberFormat="1" applyFont="1" applyFill="1" applyBorder="1" applyAlignment="1">
      <alignment horizontal="right" wrapText="1"/>
    </xf>
    <xf numFmtId="0" fontId="7" fillId="6" borderId="5" xfId="6" applyFont="1" applyFill="1" applyBorder="1" applyAlignment="1">
      <alignment horizontal="left" vertical="center" indent="1"/>
    </xf>
    <xf numFmtId="0" fontId="7" fillId="6" borderId="5" xfId="6" applyFont="1" applyFill="1" applyBorder="1" applyAlignment="1">
      <alignment horizontal="justify" vertical="center" wrapText="1"/>
    </xf>
    <xf numFmtId="0" fontId="51" fillId="6" borderId="5" xfId="6" applyFont="1" applyFill="1" applyBorder="1" applyAlignment="1">
      <alignment horizontal="left" vertical="center" indent="1"/>
    </xf>
    <xf numFmtId="0" fontId="6" fillId="6" borderId="5" xfId="6" applyFont="1" applyFill="1" applyBorder="1" applyAlignment="1">
      <alignment horizontal="justify" vertical="center" wrapText="1"/>
    </xf>
    <xf numFmtId="0" fontId="5" fillId="6" borderId="5" xfId="6" applyFont="1" applyFill="1" applyBorder="1" applyAlignment="1">
      <alignment horizontal="justify" vertical="center" wrapText="1"/>
    </xf>
    <xf numFmtId="3" fontId="27" fillId="6" borderId="5" xfId="6" applyNumberFormat="1" applyFont="1" applyFill="1" applyBorder="1" applyAlignment="1">
      <alignment horizontal="right" wrapText="1"/>
    </xf>
    <xf numFmtId="0" fontId="104" fillId="10" borderId="0" xfId="6" applyFont="1" applyFill="1" applyAlignment="1">
      <alignment horizontal="right" vertical="center" wrapText="1"/>
    </xf>
    <xf numFmtId="0" fontId="51" fillId="6" borderId="5" xfId="6" applyFont="1" applyFill="1" applyBorder="1" applyAlignment="1">
      <alignment horizontal="center" vertical="center" wrapText="1"/>
    </xf>
    <xf numFmtId="3" fontId="5" fillId="6" borderId="5" xfId="6" applyNumberFormat="1" applyFont="1" applyFill="1" applyBorder="1" applyAlignment="1">
      <alignment horizontal="right" wrapText="1"/>
    </xf>
    <xf numFmtId="0" fontId="104" fillId="6" borderId="0" xfId="6" applyFont="1" applyFill="1"/>
    <xf numFmtId="0" fontId="117" fillId="10" borderId="0" xfId="6" applyFont="1" applyFill="1" applyAlignment="1">
      <alignment horizontal="justify" vertical="center" wrapText="1"/>
    </xf>
    <xf numFmtId="0" fontId="109" fillId="6" borderId="0" xfId="1" applyFont="1" applyFill="1" applyBorder="1" applyAlignment="1">
      <alignment horizontal="left" vertical="center"/>
    </xf>
    <xf numFmtId="0" fontId="51" fillId="7" borderId="6" xfId="6" applyFont="1" applyFill="1" applyBorder="1" applyAlignment="1">
      <alignment horizontal="justify" vertical="center" wrapText="1"/>
    </xf>
    <xf numFmtId="0" fontId="51" fillId="7" borderId="7" xfId="6" applyFont="1" applyFill="1" applyBorder="1" applyAlignment="1">
      <alignment horizontal="justify" vertical="center" wrapText="1"/>
    </xf>
    <xf numFmtId="3" fontId="51" fillId="7" borderId="5" xfId="6" applyNumberFormat="1" applyFont="1" applyFill="1" applyBorder="1" applyAlignment="1">
      <alignment horizontal="right" wrapText="1"/>
    </xf>
    <xf numFmtId="0" fontId="51" fillId="7" borderId="0" xfId="6" applyFont="1" applyFill="1" applyAlignment="1">
      <alignment horizontal="justify" vertical="center" wrapText="1"/>
    </xf>
    <xf numFmtId="0" fontId="5" fillId="7" borderId="5" xfId="6" applyFont="1" applyFill="1" applyBorder="1" applyAlignment="1">
      <alignment horizontal="justify" vertical="center" wrapText="1"/>
    </xf>
    <xf numFmtId="0" fontId="61" fillId="7" borderId="5" xfId="6" applyFont="1" applyFill="1" applyBorder="1" applyAlignment="1">
      <alignment horizontal="justify" vertical="center" wrapText="1"/>
    </xf>
    <xf numFmtId="3" fontId="85" fillId="7" borderId="5" xfId="6" applyNumberFormat="1" applyFont="1" applyFill="1" applyBorder="1" applyAlignment="1">
      <alignment horizontal="right" wrapText="1"/>
    </xf>
    <xf numFmtId="0" fontId="5" fillId="7" borderId="0" xfId="13" applyFont="1" applyFill="1" applyAlignment="1">
      <alignment horizontal="center" vertical="center" wrapText="1"/>
    </xf>
    <xf numFmtId="0" fontId="101" fillId="7" borderId="0" xfId="13" applyFont="1" applyFill="1"/>
    <xf numFmtId="0" fontId="5" fillId="7" borderId="0" xfId="13" applyFont="1" applyFill="1"/>
    <xf numFmtId="0" fontId="104" fillId="10" borderId="0" xfId="13" applyFont="1" applyFill="1" applyAlignment="1">
      <alignment horizontal="center" vertical="center" wrapText="1"/>
    </xf>
    <xf numFmtId="49" fontId="104" fillId="10" borderId="0" xfId="13" applyNumberFormat="1" applyFont="1" applyFill="1" applyAlignment="1">
      <alignment horizontal="center" vertical="center" wrapText="1"/>
    </xf>
    <xf numFmtId="0" fontId="5" fillId="6" borderId="5" xfId="13" applyFont="1" applyFill="1" applyBorder="1" applyAlignment="1">
      <alignment horizontal="center" vertical="center" wrapText="1"/>
    </xf>
    <xf numFmtId="0" fontId="5" fillId="6" borderId="5" xfId="13" applyFont="1" applyFill="1" applyBorder="1" applyAlignment="1">
      <alignment horizontal="left" vertical="center" wrapText="1"/>
    </xf>
    <xf numFmtId="0" fontId="5" fillId="6" borderId="5" xfId="13" applyFont="1" applyFill="1" applyBorder="1" applyAlignment="1">
      <alignment vertical="center" wrapText="1"/>
    </xf>
    <xf numFmtId="0" fontId="5" fillId="6" borderId="5" xfId="13" quotePrefix="1" applyFont="1" applyFill="1" applyBorder="1" applyAlignment="1">
      <alignment horizontal="center" vertical="center" wrapText="1"/>
    </xf>
    <xf numFmtId="0" fontId="5" fillId="7" borderId="7" xfId="13" applyFont="1" applyFill="1" applyBorder="1" applyAlignment="1">
      <alignment horizontal="center" vertical="center" wrapText="1"/>
    </xf>
    <xf numFmtId="0" fontId="5" fillId="7" borderId="7" xfId="13" applyFont="1" applyFill="1" applyBorder="1"/>
    <xf numFmtId="0" fontId="105" fillId="6" borderId="0" xfId="1" applyFont="1" applyFill="1" applyBorder="1" applyAlignment="1">
      <alignment horizontal="left" vertical="center"/>
    </xf>
    <xf numFmtId="0" fontId="7" fillId="6" borderId="0" xfId="7" applyFont="1" applyFill="1" applyBorder="1" applyAlignment="1">
      <alignment vertical="center"/>
    </xf>
    <xf numFmtId="0" fontId="5" fillId="6" borderId="0" xfId="5" applyFont="1" applyFill="1">
      <alignment vertical="center"/>
    </xf>
    <xf numFmtId="0" fontId="7" fillId="6" borderId="0" xfId="8" applyFont="1" applyFill="1" applyBorder="1" applyAlignment="1">
      <alignment horizontal="center" vertical="center" wrapText="1"/>
    </xf>
    <xf numFmtId="0" fontId="5" fillId="6" borderId="0" xfId="3" applyFont="1" applyFill="1">
      <alignment vertical="center"/>
    </xf>
    <xf numFmtId="0" fontId="5" fillId="6" borderId="0" xfId="3" quotePrefix="1" applyFont="1" applyFill="1" applyAlignment="1">
      <alignment horizontal="center" vertical="center"/>
    </xf>
    <xf numFmtId="9" fontId="51" fillId="6" borderId="0" xfId="2" applyFont="1" applyFill="1" applyBorder="1"/>
    <xf numFmtId="0" fontId="7" fillId="6" borderId="0" xfId="9" applyFont="1" applyFill="1" applyBorder="1" applyAlignment="1">
      <alignment vertical="center"/>
    </xf>
    <xf numFmtId="0" fontId="7" fillId="6" borderId="0" xfId="7" applyFont="1" applyFill="1" applyBorder="1" applyAlignment="1">
      <alignment horizontal="left" vertical="center"/>
    </xf>
    <xf numFmtId="0" fontId="104" fillId="10" borderId="0" xfId="5" applyFont="1" applyFill="1">
      <alignment vertical="center"/>
    </xf>
    <xf numFmtId="0" fontId="108" fillId="10" borderId="0" xfId="7" applyFont="1" applyFill="1" applyBorder="1" applyAlignment="1">
      <alignment vertical="center"/>
    </xf>
    <xf numFmtId="0" fontId="108" fillId="10" borderId="0" xfId="3" applyFont="1" applyFill="1" applyAlignment="1">
      <alignment horizontal="center" vertical="center" wrapText="1"/>
    </xf>
    <xf numFmtId="0" fontId="108" fillId="10" borderId="0" xfId="8" applyFont="1" applyFill="1" applyBorder="1" applyAlignment="1">
      <alignment horizontal="center" vertical="center" wrapText="1"/>
    </xf>
    <xf numFmtId="0" fontId="104" fillId="10" borderId="0" xfId="3" applyFont="1" applyFill="1">
      <alignment vertical="center"/>
    </xf>
    <xf numFmtId="0" fontId="104" fillId="10" borderId="0" xfId="3" quotePrefix="1" applyFont="1" applyFill="1" applyAlignment="1">
      <alignment horizontal="center" vertical="center"/>
    </xf>
    <xf numFmtId="0" fontId="7" fillId="6" borderId="5" xfId="3" quotePrefix="1" applyFont="1" applyFill="1" applyBorder="1" applyAlignment="1">
      <alignment horizontal="center" vertical="center"/>
    </xf>
    <xf numFmtId="0" fontId="7" fillId="6" borderId="5" xfId="3" applyFont="1" applyFill="1" applyBorder="1" applyAlignment="1">
      <alignment horizontal="left" vertical="center" wrapText="1" indent="1"/>
    </xf>
    <xf numFmtId="0" fontId="5" fillId="6" borderId="5" xfId="3" quotePrefix="1" applyFont="1" applyFill="1" applyBorder="1" applyAlignment="1">
      <alignment horizontal="center" vertical="center"/>
    </xf>
    <xf numFmtId="0" fontId="5" fillId="6" borderId="5" xfId="3" applyFont="1" applyFill="1" applyBorder="1" applyAlignment="1">
      <alignment horizontal="left" vertical="center" wrapText="1" indent="2"/>
    </xf>
    <xf numFmtId="0" fontId="5" fillId="6" borderId="5" xfId="3" applyFont="1" applyFill="1" applyBorder="1" applyAlignment="1">
      <alignment horizontal="left" vertical="center" wrapText="1" indent="3"/>
    </xf>
    <xf numFmtId="3" fontId="5" fillId="7" borderId="5" xfId="4" applyFont="1" applyFill="1" applyBorder="1" applyAlignment="1">
      <alignment horizontal="center" vertical="center"/>
      <protection locked="0"/>
    </xf>
    <xf numFmtId="3" fontId="99" fillId="7" borderId="5" xfId="4" applyFont="1" applyFill="1" applyBorder="1" applyAlignment="1">
      <alignment horizontal="center" vertical="center"/>
      <protection locked="0"/>
    </xf>
    <xf numFmtId="0" fontId="7" fillId="6" borderId="0" xfId="7" applyFont="1" applyFill="1" applyBorder="1" applyAlignment="1">
      <alignment horizontal="left" vertical="center" indent="1"/>
    </xf>
    <xf numFmtId="0" fontId="5" fillId="6" borderId="0" xfId="5" applyFont="1" applyFill="1" applyAlignment="1">
      <alignment vertical="top" wrapText="1"/>
    </xf>
    <xf numFmtId="0" fontId="104" fillId="10" borderId="0" xfId="3" quotePrefix="1" applyFont="1" applyFill="1" applyAlignment="1">
      <alignment horizontal="right" vertical="center"/>
    </xf>
    <xf numFmtId="0" fontId="104" fillId="10" borderId="0" xfId="3" applyFont="1" applyFill="1" applyAlignment="1">
      <alignment horizontal="left" vertical="center" wrapText="1" indent="1"/>
    </xf>
    <xf numFmtId="0" fontId="104" fillId="10" borderId="0" xfId="5" applyFont="1" applyFill="1" applyAlignment="1">
      <alignment horizontal="left" vertical="center" wrapText="1" indent="1"/>
    </xf>
    <xf numFmtId="0" fontId="5" fillId="6" borderId="0" xfId="5" applyFont="1" applyFill="1" applyAlignment="1">
      <alignment vertical="center" wrapText="1"/>
    </xf>
    <xf numFmtId="0" fontId="132" fillId="6" borderId="0" xfId="5" applyFont="1" applyFill="1" applyAlignment="1">
      <alignment vertical="top"/>
    </xf>
    <xf numFmtId="0" fontId="51" fillId="6" borderId="0" xfId="0" applyFont="1" applyFill="1" applyAlignment="1">
      <alignment vertical="top"/>
    </xf>
    <xf numFmtId="0" fontId="108" fillId="10" borderId="0" xfId="7" applyFont="1" applyFill="1" applyBorder="1" applyAlignment="1">
      <alignment vertical="center" wrapText="1"/>
    </xf>
    <xf numFmtId="0" fontId="108" fillId="10" borderId="0" xfId="8" applyFont="1" applyFill="1" applyBorder="1" applyAlignment="1">
      <alignment horizontal="right" vertical="center" wrapText="1"/>
    </xf>
    <xf numFmtId="3" fontId="7" fillId="6" borderId="5" xfId="4" applyFont="1" applyFill="1" applyBorder="1">
      <alignment horizontal="right" vertical="center"/>
      <protection locked="0"/>
    </xf>
    <xf numFmtId="0" fontId="109" fillId="6" borderId="0" xfId="1" applyFont="1" applyFill="1" applyBorder="1" applyAlignment="1">
      <alignment horizontal="left" vertical="center" indent="1"/>
    </xf>
    <xf numFmtId="0" fontId="39" fillId="6" borderId="0" xfId="5" applyFont="1" applyFill="1" applyAlignment="1">
      <alignment vertical="top"/>
    </xf>
    <xf numFmtId="0" fontId="40" fillId="6" borderId="0" xfId="5" applyFont="1" applyFill="1" applyAlignment="1">
      <alignment vertical="top" wrapText="1"/>
    </xf>
    <xf numFmtId="0" fontId="40" fillId="6" borderId="0" xfId="5" applyFont="1" applyFill="1" applyAlignment="1">
      <alignment vertical="top"/>
    </xf>
    <xf numFmtId="0" fontId="40" fillId="6" borderId="0" xfId="7" applyFont="1" applyFill="1" applyBorder="1" applyAlignment="1">
      <alignment vertical="top"/>
    </xf>
    <xf numFmtId="0" fontId="39" fillId="6" borderId="0" xfId="5" applyFont="1" applyFill="1">
      <alignment vertical="center"/>
    </xf>
    <xf numFmtId="0" fontId="133" fillId="10" borderId="0" xfId="7" applyFont="1" applyFill="1" applyBorder="1" applyAlignment="1">
      <alignment vertical="top"/>
    </xf>
    <xf numFmtId="0" fontId="134" fillId="10" borderId="0" xfId="3" quotePrefix="1" applyFont="1" applyFill="1" applyAlignment="1">
      <alignment horizontal="center" vertical="top"/>
    </xf>
    <xf numFmtId="0" fontId="133" fillId="10" borderId="0" xfId="7" applyFont="1" applyFill="1" applyBorder="1" applyAlignment="1">
      <alignment horizontal="center" vertical="center" wrapText="1"/>
    </xf>
    <xf numFmtId="0" fontId="133" fillId="10" borderId="0" xfId="7" applyFont="1" applyFill="1" applyBorder="1" applyAlignment="1">
      <alignment vertical="center"/>
    </xf>
    <xf numFmtId="0" fontId="133" fillId="10" borderId="0" xfId="8" applyFont="1" applyFill="1" applyBorder="1" applyAlignment="1">
      <alignment horizontal="center" vertical="center" wrapText="1"/>
    </xf>
    <xf numFmtId="49" fontId="39" fillId="6" borderId="5" xfId="3" quotePrefix="1" applyNumberFormat="1" applyFont="1" applyFill="1" applyBorder="1" applyAlignment="1">
      <alignment horizontal="center"/>
    </xf>
    <xf numFmtId="0" fontId="39" fillId="6" borderId="5" xfId="3" applyFont="1" applyFill="1" applyBorder="1" applyAlignment="1">
      <alignment horizontal="left" wrapText="1" indent="1"/>
    </xf>
    <xf numFmtId="3" fontId="39" fillId="6" borderId="5" xfId="4" applyFont="1" applyFill="1" applyBorder="1" applyAlignment="1">
      <alignment horizontal="center"/>
      <protection locked="0"/>
    </xf>
    <xf numFmtId="3" fontId="39" fillId="6" borderId="5" xfId="4" applyFont="1" applyFill="1" applyBorder="1" applyAlignment="1">
      <alignment horizontal="center" vertical="center"/>
      <protection locked="0"/>
    </xf>
    <xf numFmtId="0" fontId="39" fillId="6" borderId="5" xfId="3" applyFont="1" applyFill="1" applyBorder="1" applyAlignment="1">
      <alignment horizontal="left" wrapText="1" indent="3"/>
    </xf>
    <xf numFmtId="167" fontId="39" fillId="6" borderId="5" xfId="4" applyNumberFormat="1" applyFont="1" applyFill="1" applyBorder="1" applyAlignment="1">
      <alignment horizontal="center"/>
      <protection locked="0"/>
    </xf>
    <xf numFmtId="3" fontId="39" fillId="7" borderId="5" xfId="4" applyFont="1" applyFill="1" applyBorder="1" applyAlignment="1">
      <alignment horizontal="center" vertical="center"/>
      <protection locked="0"/>
    </xf>
    <xf numFmtId="3" fontId="39" fillId="7" borderId="5" xfId="4" applyFont="1" applyFill="1" applyBorder="1" applyAlignment="1">
      <alignment horizontal="center" vertical="top"/>
      <protection locked="0"/>
    </xf>
    <xf numFmtId="0" fontId="42" fillId="6" borderId="0" xfId="0" applyFont="1" applyFill="1"/>
    <xf numFmtId="0" fontId="42" fillId="6" borderId="0" xfId="0" quotePrefix="1" applyFont="1" applyFill="1"/>
    <xf numFmtId="0" fontId="39" fillId="6" borderId="0" xfId="0" applyFont="1" applyFill="1"/>
    <xf numFmtId="0" fontId="134" fillId="10" borderId="0" xfId="0" applyFont="1" applyFill="1"/>
    <xf numFmtId="0" fontId="134" fillId="10" borderId="0" xfId="0" applyFont="1" applyFill="1" applyAlignment="1">
      <alignment horizontal="center" vertical="center" wrapText="1"/>
    </xf>
    <xf numFmtId="0" fontId="133" fillId="10" borderId="0" xfId="7" applyFont="1" applyFill="1" applyBorder="1" applyAlignment="1">
      <alignment horizontal="left"/>
    </xf>
    <xf numFmtId="0" fontId="133" fillId="10" borderId="0" xfId="0" applyFont="1" applyFill="1" applyAlignment="1">
      <alignment horizontal="right" vertical="center" wrapText="1"/>
    </xf>
    <xf numFmtId="0" fontId="42" fillId="6" borderId="5" xfId="0" applyFont="1" applyFill="1" applyBorder="1" applyAlignment="1">
      <alignment horizontal="center" vertical="center"/>
    </xf>
    <xf numFmtId="0" fontId="42" fillId="6" borderId="5" xfId="0" applyFont="1" applyFill="1" applyBorder="1" applyAlignment="1">
      <alignment horizontal="left" vertical="center" wrapText="1" indent="1"/>
    </xf>
    <xf numFmtId="3" fontId="50" fillId="6" borderId="5" xfId="0" applyNumberFormat="1" applyFont="1" applyFill="1" applyBorder="1" applyAlignment="1">
      <alignment horizontal="right" wrapText="1"/>
    </xf>
    <xf numFmtId="0" fontId="45" fillId="6" borderId="5"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2" fillId="11" borderId="5" xfId="0" applyFont="1" applyFill="1" applyBorder="1" applyAlignment="1">
      <alignment horizontal="center" vertical="center"/>
    </xf>
    <xf numFmtId="0" fontId="39" fillId="6" borderId="5" xfId="0" applyFont="1" applyFill="1" applyBorder="1" applyAlignment="1">
      <alignment horizontal="left" vertical="center" wrapText="1" indent="1"/>
    </xf>
    <xf numFmtId="0" fontId="40" fillId="6" borderId="5"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39" fillId="6" borderId="5" xfId="0" applyFont="1" applyFill="1" applyBorder="1" applyAlignment="1">
      <alignment horizontal="center" vertical="center"/>
    </xf>
    <xf numFmtId="0" fontId="42" fillId="6" borderId="5" xfId="0" applyFont="1" applyFill="1" applyBorder="1" applyAlignment="1">
      <alignment horizontal="left" vertical="center" wrapText="1" indent="3"/>
    </xf>
    <xf numFmtId="0" fontId="40" fillId="6" borderId="5" xfId="0" applyFont="1" applyFill="1" applyBorder="1" applyAlignment="1">
      <alignment horizontal="center" vertical="center" wrapText="1"/>
    </xf>
    <xf numFmtId="0" fontId="39" fillId="6" borderId="5" xfId="0" applyFont="1" applyFill="1" applyBorder="1" applyAlignment="1">
      <alignment horizontal="left" vertical="center" wrapText="1" indent="3"/>
    </xf>
    <xf numFmtId="167" fontId="50" fillId="6" borderId="5" xfId="0" applyNumberFormat="1" applyFont="1" applyFill="1" applyBorder="1" applyAlignment="1">
      <alignment horizontal="right" wrapText="1"/>
    </xf>
    <xf numFmtId="0" fontId="40" fillId="7" borderId="5" xfId="0" applyFont="1" applyFill="1" applyBorder="1" applyAlignment="1">
      <alignment horizontal="left" vertical="center" wrapText="1"/>
    </xf>
    <xf numFmtId="0" fontId="45" fillId="7" borderId="5" xfId="0" applyFont="1" applyFill="1" applyBorder="1" applyAlignment="1">
      <alignment horizontal="left" vertical="center" wrapText="1"/>
    </xf>
    <xf numFmtId="0" fontId="40" fillId="7" borderId="5" xfId="0" applyFont="1" applyFill="1" applyBorder="1" applyAlignment="1">
      <alignment horizontal="center" vertical="center" wrapText="1"/>
    </xf>
    <xf numFmtId="0" fontId="42" fillId="8" borderId="5" xfId="0" applyFont="1" applyFill="1" applyBorder="1" applyAlignment="1">
      <alignment horizontal="center" vertical="center"/>
    </xf>
    <xf numFmtId="0" fontId="42" fillId="8" borderId="5" xfId="0" applyFont="1" applyFill="1" applyBorder="1" applyAlignment="1">
      <alignment horizontal="left" vertical="center" wrapText="1" indent="1"/>
    </xf>
    <xf numFmtId="0" fontId="45" fillId="8" borderId="5" xfId="0" applyFont="1" applyFill="1" applyBorder="1" applyAlignment="1">
      <alignment horizontal="left" vertical="center" wrapText="1"/>
    </xf>
    <xf numFmtId="0" fontId="40" fillId="8" borderId="5" xfId="0" applyFont="1" applyFill="1" applyBorder="1" applyAlignment="1">
      <alignment horizontal="left" vertical="center" wrapText="1"/>
    </xf>
    <xf numFmtId="0" fontId="40" fillId="8" borderId="5" xfId="0" applyFont="1" applyFill="1" applyBorder="1" applyAlignment="1">
      <alignment horizontal="center" vertical="center" wrapText="1"/>
    </xf>
    <xf numFmtId="0" fontId="47" fillId="6" borderId="0" xfId="9" applyFont="1" applyFill="1" applyBorder="1" applyAlignment="1"/>
    <xf numFmtId="0" fontId="39" fillId="6" borderId="0" xfId="3" applyFont="1" applyFill="1">
      <alignment vertical="center"/>
    </xf>
    <xf numFmtId="0" fontId="40" fillId="6" borderId="0" xfId="7" applyFont="1" applyFill="1" applyBorder="1" applyAlignment="1">
      <alignment horizontal="left" vertical="center"/>
    </xf>
    <xf numFmtId="0" fontId="134" fillId="10" borderId="0" xfId="3" quotePrefix="1" applyFont="1" applyFill="1" applyAlignment="1">
      <alignment horizontal="center" vertical="center"/>
    </xf>
    <xf numFmtId="0" fontId="39" fillId="6" borderId="5" xfId="3" quotePrefix="1" applyFont="1" applyFill="1" applyBorder="1" applyAlignment="1">
      <alignment horizontal="center" vertical="center"/>
    </xf>
    <xf numFmtId="0" fontId="39" fillId="6" borderId="5" xfId="3" applyFont="1" applyFill="1" applyBorder="1" applyAlignment="1">
      <alignment horizontal="left" vertical="center" wrapText="1" indent="1"/>
    </xf>
    <xf numFmtId="0" fontId="39" fillId="6" borderId="5" xfId="3" applyFont="1" applyFill="1" applyBorder="1" applyAlignment="1">
      <alignment horizontal="left" vertical="center" wrapText="1" indent="3"/>
    </xf>
    <xf numFmtId="3" fontId="6" fillId="6" borderId="5" xfId="0" applyNumberFormat="1" applyFont="1" applyFill="1" applyBorder="1" applyAlignment="1">
      <alignment horizontal="right" vertical="center" wrapText="1"/>
    </xf>
    <xf numFmtId="3" fontId="18" fillId="3" borderId="5" xfId="0" applyNumberFormat="1" applyFont="1" applyFill="1" applyBorder="1" applyAlignment="1">
      <alignment horizontal="right" vertical="center" wrapText="1"/>
    </xf>
    <xf numFmtId="0" fontId="18" fillId="3" borderId="5" xfId="0" applyFont="1" applyFill="1" applyBorder="1" applyAlignment="1">
      <alignment horizontal="right" vertical="center"/>
    </xf>
    <xf numFmtId="10" fontId="6" fillId="6" borderId="5" xfId="0" applyNumberFormat="1" applyFont="1" applyFill="1" applyBorder="1" applyAlignment="1">
      <alignment horizontal="right" vertical="center" wrapText="1"/>
    </xf>
    <xf numFmtId="0" fontId="6" fillId="7" borderId="5"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7" fillId="3" borderId="5" xfId="0" applyFont="1" applyFill="1" applyBorder="1" applyAlignment="1">
      <alignment horizontal="right" vertical="center"/>
    </xf>
    <xf numFmtId="10" fontId="5" fillId="6" borderId="5" xfId="0" applyNumberFormat="1" applyFont="1" applyFill="1" applyBorder="1" applyAlignment="1">
      <alignment horizontal="right" vertical="center" wrapText="1"/>
    </xf>
    <xf numFmtId="0" fontId="5" fillId="6" borderId="5" xfId="0" applyFont="1" applyFill="1" applyBorder="1" applyAlignment="1">
      <alignment horizontal="right" vertical="center" wrapText="1"/>
    </xf>
    <xf numFmtId="9" fontId="5" fillId="6" borderId="5" xfId="0" applyNumberFormat="1" applyFont="1" applyFill="1" applyBorder="1" applyAlignment="1">
      <alignment horizontal="right" vertical="center" wrapText="1"/>
    </xf>
    <xf numFmtId="0" fontId="69" fillId="6" borderId="5" xfId="0" applyFont="1" applyFill="1" applyBorder="1" applyAlignment="1">
      <alignment horizontal="left" vertical="center" wrapText="1"/>
    </xf>
    <xf numFmtId="0" fontId="135" fillId="6" borderId="0" xfId="0" applyFont="1" applyFill="1"/>
    <xf numFmtId="0" fontId="5" fillId="6" borderId="9" xfId="0" applyFont="1" applyFill="1" applyBorder="1" applyAlignment="1">
      <alignment horizontal="center"/>
    </xf>
    <xf numFmtId="0" fontId="5" fillId="6" borderId="9" xfId="0" applyFont="1" applyFill="1" applyBorder="1"/>
    <xf numFmtId="3" fontId="5" fillId="6" borderId="9" xfId="0" applyNumberFormat="1" applyFont="1" applyFill="1" applyBorder="1"/>
    <xf numFmtId="0" fontId="5" fillId="6" borderId="9" xfId="0" applyFont="1" applyFill="1" applyBorder="1" applyAlignment="1">
      <alignment horizontal="left" indent="2"/>
    </xf>
    <xf numFmtId="0" fontId="5" fillId="7" borderId="9" xfId="0" applyFont="1" applyFill="1" applyBorder="1" applyAlignment="1">
      <alignment horizontal="left" indent="2"/>
    </xf>
    <xf numFmtId="3" fontId="5" fillId="7" borderId="9" xfId="0" applyNumberFormat="1" applyFont="1" applyFill="1" applyBorder="1"/>
    <xf numFmtId="0" fontId="5" fillId="6" borderId="9" xfId="0" applyFont="1" applyFill="1" applyBorder="1" applyAlignment="1">
      <alignment horizontal="left" wrapText="1" indent="2"/>
    </xf>
    <xf numFmtId="0" fontId="5" fillId="6" borderId="9" xfId="0" applyFont="1" applyFill="1" applyBorder="1" applyAlignment="1">
      <alignment horizontal="left" indent="4"/>
    </xf>
    <xf numFmtId="0" fontId="105" fillId="0" borderId="0" xfId="1" applyFont="1" applyFill="1"/>
    <xf numFmtId="0" fontId="108" fillId="10" borderId="0" xfId="0" applyFont="1" applyFill="1" applyAlignment="1">
      <alignment horizontal="right"/>
    </xf>
    <xf numFmtId="0" fontId="5" fillId="3" borderId="9" xfId="0" applyFont="1" applyFill="1" applyBorder="1" applyAlignment="1">
      <alignment horizontal="center"/>
    </xf>
    <xf numFmtId="0" fontId="5" fillId="6" borderId="9" xfId="0" applyFont="1" applyFill="1" applyBorder="1" applyAlignment="1">
      <alignment horizontal="left" vertical="center" wrapText="1"/>
    </xf>
    <xf numFmtId="0" fontId="5" fillId="6" borderId="9" xfId="0" applyFont="1" applyFill="1" applyBorder="1" applyAlignment="1">
      <alignment horizontal="left" vertical="center" wrapText="1" indent="2"/>
    </xf>
    <xf numFmtId="0" fontId="99" fillId="6" borderId="0" xfId="0" applyFont="1" applyFill="1"/>
    <xf numFmtId="0" fontId="5" fillId="6" borderId="0" xfId="0" applyFont="1" applyFill="1" applyAlignment="1">
      <alignment horizontal="left" wrapText="1"/>
    </xf>
    <xf numFmtId="0" fontId="99" fillId="6" borderId="0" xfId="0" applyFont="1" applyFill="1" applyAlignment="1">
      <alignment horizontal="left" wrapText="1"/>
    </xf>
    <xf numFmtId="0" fontId="104" fillId="10" borderId="0" xfId="0" applyFont="1" applyFill="1" applyAlignment="1">
      <alignment vertical="top" wrapText="1"/>
    </xf>
    <xf numFmtId="0" fontId="104" fillId="10" borderId="0" xfId="0" applyFont="1" applyFill="1" applyAlignment="1">
      <alignment horizontal="left" vertical="top" wrapText="1"/>
    </xf>
    <xf numFmtId="0" fontId="5" fillId="6" borderId="0" xfId="0" applyFont="1" applyFill="1" applyAlignment="1">
      <alignment horizontal="center" wrapText="1"/>
    </xf>
    <xf numFmtId="3" fontId="99" fillId="6" borderId="9" xfId="0" applyNumberFormat="1" applyFont="1" applyFill="1" applyBorder="1"/>
    <xf numFmtId="0" fontId="51" fillId="6" borderId="9" xfId="0" applyFont="1" applyFill="1" applyBorder="1" applyAlignment="1">
      <alignment horizontal="center"/>
    </xf>
    <xf numFmtId="0" fontId="5" fillId="6" borderId="9" xfId="0" applyFont="1" applyFill="1" applyBorder="1" applyAlignment="1">
      <alignment horizontal="left" wrapText="1"/>
    </xf>
    <xf numFmtId="0" fontId="5" fillId="6" borderId="9" xfId="0" applyFont="1" applyFill="1" applyBorder="1" applyAlignment="1">
      <alignment wrapText="1"/>
    </xf>
    <xf numFmtId="0" fontId="0" fillId="6" borderId="9" xfId="0" applyFill="1" applyBorder="1" applyAlignment="1">
      <alignment horizontal="center"/>
    </xf>
    <xf numFmtId="0" fontId="136" fillId="6" borderId="9" xfId="14" applyFont="1" applyFill="1" applyBorder="1" applyAlignment="1">
      <alignment wrapText="1"/>
    </xf>
    <xf numFmtId="0" fontId="0" fillId="6" borderId="9" xfId="0" applyFill="1" applyBorder="1"/>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33" fillId="10" borderId="0" xfId="14" applyFont="1" applyFill="1" applyAlignment="1">
      <alignment horizontal="left" vertical="center"/>
    </xf>
    <xf numFmtId="49" fontId="137" fillId="10" borderId="0" xfId="14" applyNumberFormat="1" applyFont="1" applyFill="1" applyAlignment="1">
      <alignment horizontal="center" vertical="center" wrapText="1"/>
    </xf>
    <xf numFmtId="49" fontId="133" fillId="10" borderId="0" xfId="14" applyNumberFormat="1" applyFont="1" applyFill="1" applyAlignment="1">
      <alignment horizontal="right" vertical="center" wrapText="1"/>
    </xf>
    <xf numFmtId="0" fontId="40" fillId="6" borderId="9" xfId="15" applyFont="1" applyFill="1" applyBorder="1" applyAlignment="1">
      <alignment horizontal="center" vertical="center" wrapText="1"/>
    </xf>
    <xf numFmtId="0" fontId="7" fillId="6" borderId="9" xfId="0" applyFont="1" applyFill="1" applyBorder="1"/>
    <xf numFmtId="3" fontId="138" fillId="7" borderId="9" xfId="14" applyNumberFormat="1" applyFont="1" applyFill="1" applyBorder="1" applyAlignment="1">
      <alignment wrapText="1"/>
    </xf>
    <xf numFmtId="0" fontId="70" fillId="6" borderId="9" xfId="14" applyFont="1" applyFill="1" applyBorder="1" applyAlignment="1">
      <alignment horizontal="right" wrapText="1"/>
    </xf>
    <xf numFmtId="0" fontId="7" fillId="6" borderId="9" xfId="0" applyFont="1" applyFill="1" applyBorder="1" applyAlignment="1">
      <alignment horizontal="left" indent="1"/>
    </xf>
    <xf numFmtId="3" fontId="138" fillId="6" borderId="9" xfId="14" applyNumberFormat="1" applyFont="1" applyFill="1" applyBorder="1" applyAlignment="1">
      <alignment wrapText="1"/>
    </xf>
    <xf numFmtId="0" fontId="139" fillId="7" borderId="10" xfId="14" applyFont="1" applyFill="1" applyBorder="1" applyAlignment="1">
      <alignment horizontal="center" wrapText="1"/>
    </xf>
    <xf numFmtId="3" fontId="138" fillId="7" borderId="10" xfId="14" applyNumberFormat="1" applyFont="1" applyFill="1" applyBorder="1" applyAlignment="1">
      <alignment wrapText="1"/>
    </xf>
    <xf numFmtId="0" fontId="139" fillId="7" borderId="0" xfId="14" applyFont="1" applyFill="1" applyAlignment="1">
      <alignment horizontal="center" wrapText="1"/>
    </xf>
    <xf numFmtId="3" fontId="138" fillId="7" borderId="11" xfId="14" applyNumberFormat="1" applyFont="1" applyFill="1" applyBorder="1" applyAlignment="1">
      <alignment wrapText="1"/>
    </xf>
    <xf numFmtId="0" fontId="139" fillId="7" borderId="11" xfId="14" applyFont="1" applyFill="1" applyBorder="1" applyAlignment="1">
      <alignment horizontal="center" wrapText="1"/>
    </xf>
    <xf numFmtId="0" fontId="140" fillId="6" borderId="0" xfId="0" applyFont="1" applyFill="1" applyAlignment="1">
      <alignment horizontal="left"/>
    </xf>
    <xf numFmtId="0" fontId="105" fillId="6" borderId="0" xfId="1" applyFont="1" applyFill="1" applyAlignment="1">
      <alignment horizontal="left"/>
    </xf>
    <xf numFmtId="0" fontId="142" fillId="6" borderId="0" xfId="0" applyFont="1" applyFill="1" applyAlignment="1">
      <alignment horizontal="left"/>
    </xf>
    <xf numFmtId="0" fontId="65" fillId="0" borderId="0" xfId="0" applyFont="1"/>
    <xf numFmtId="0" fontId="59" fillId="6" borderId="0" xfId="0" applyFont="1" applyFill="1" applyAlignment="1">
      <alignment horizontal="center" vertical="center"/>
    </xf>
    <xf numFmtId="0" fontId="59" fillId="6" borderId="0" xfId="0" applyFont="1" applyFill="1"/>
    <xf numFmtId="0" fontId="69" fillId="6" borderId="0" xfId="0" applyFont="1" applyFill="1"/>
    <xf numFmtId="0" fontId="69" fillId="6" borderId="0" xfId="0" applyFont="1" applyFill="1" applyAlignment="1">
      <alignment horizontal="center"/>
    </xf>
    <xf numFmtId="0" fontId="69" fillId="6" borderId="0" xfId="0" applyFont="1" applyFill="1" applyAlignment="1">
      <alignment vertical="center" wrapText="1"/>
    </xf>
    <xf numFmtId="0" fontId="69" fillId="6" borderId="0" xfId="0" applyFont="1" applyFill="1" applyAlignment="1">
      <alignment vertical="center"/>
    </xf>
    <xf numFmtId="0" fontId="128" fillId="6" borderId="0" xfId="0" applyFont="1" applyFill="1"/>
    <xf numFmtId="0" fontId="65" fillId="6" borderId="0" xfId="0" applyFont="1" applyFill="1" applyAlignment="1">
      <alignment horizontal="left" vertical="center"/>
    </xf>
    <xf numFmtId="0" fontId="69" fillId="6" borderId="0" xfId="0" applyFont="1" applyFill="1" applyAlignment="1">
      <alignment horizontal="center" vertical="center"/>
    </xf>
    <xf numFmtId="0" fontId="119" fillId="10" borderId="0" xfId="0" applyFont="1" applyFill="1" applyAlignment="1">
      <alignment vertical="center" wrapText="1"/>
    </xf>
    <xf numFmtId="0" fontId="110" fillId="10" borderId="0" xfId="0" applyFont="1" applyFill="1" applyAlignment="1">
      <alignment horizontal="center"/>
    </xf>
    <xf numFmtId="0" fontId="145" fillId="10" borderId="0" xfId="0" applyFont="1" applyFill="1" applyAlignment="1">
      <alignment vertical="center" wrapText="1"/>
    </xf>
    <xf numFmtId="0" fontId="69" fillId="10" borderId="0" xfId="0" applyFont="1" applyFill="1" applyAlignment="1">
      <alignment horizontal="center"/>
    </xf>
    <xf numFmtId="0" fontId="69" fillId="6" borderId="5" xfId="0" applyFont="1" applyFill="1" applyBorder="1" applyAlignment="1">
      <alignment horizontal="center"/>
    </xf>
    <xf numFmtId="0" fontId="70" fillId="6" borderId="5" xfId="0" applyFont="1" applyFill="1" applyBorder="1" applyAlignment="1">
      <alignment horizontal="left" vertical="center" wrapText="1"/>
    </xf>
    <xf numFmtId="0" fontId="69" fillId="6" borderId="5" xfId="0" applyFont="1" applyFill="1" applyBorder="1" applyAlignment="1">
      <alignment horizontal="center" vertical="center" wrapText="1"/>
    </xf>
    <xf numFmtId="0" fontId="94" fillId="6" borderId="5" xfId="0" applyFont="1" applyFill="1" applyBorder="1" applyAlignment="1">
      <alignment horizontal="center" vertical="center" wrapText="1"/>
    </xf>
    <xf numFmtId="0" fontId="69" fillId="6" borderId="5" xfId="0" applyFont="1" applyFill="1" applyBorder="1" applyAlignment="1">
      <alignment horizontal="left" vertical="center" indent="1"/>
    </xf>
    <xf numFmtId="0" fontId="69" fillId="6" borderId="5" xfId="0" applyFont="1" applyFill="1" applyBorder="1" applyAlignment="1">
      <alignment vertical="center"/>
    </xf>
    <xf numFmtId="0" fontId="69" fillId="6" borderId="5" xfId="0" applyFont="1" applyFill="1" applyBorder="1"/>
    <xf numFmtId="0" fontId="94" fillId="6" borderId="5" xfId="0" applyFont="1" applyFill="1" applyBorder="1" applyAlignment="1">
      <alignment horizontal="left" vertical="center" indent="3"/>
    </xf>
    <xf numFmtId="0" fontId="94" fillId="6" borderId="5" xfId="0" applyFont="1" applyFill="1" applyBorder="1" applyAlignment="1">
      <alignment horizontal="left" vertical="center" indent="2"/>
    </xf>
    <xf numFmtId="0" fontId="94" fillId="6" borderId="5" xfId="0" applyFont="1" applyFill="1" applyBorder="1" applyAlignment="1">
      <alignment horizontal="left" vertical="center" wrapText="1" indent="2"/>
    </xf>
    <xf numFmtId="0" fontId="94" fillId="6" borderId="5" xfId="0" applyFont="1" applyFill="1" applyBorder="1" applyAlignment="1">
      <alignment horizontal="left" vertical="center" wrapText="1" indent="3"/>
    </xf>
    <xf numFmtId="0" fontId="65" fillId="6" borderId="5" xfId="0" applyFont="1" applyFill="1" applyBorder="1" applyAlignment="1">
      <alignment horizontal="left" vertical="center" indent="1"/>
    </xf>
    <xf numFmtId="0" fontId="71" fillId="6" borderId="5" xfId="0" applyFont="1" applyFill="1" applyBorder="1" applyAlignment="1">
      <alignment horizontal="left" vertical="center" wrapText="1"/>
    </xf>
    <xf numFmtId="0" fontId="65" fillId="6" borderId="5" xfId="0" applyFont="1" applyFill="1" applyBorder="1" applyAlignment="1">
      <alignment horizontal="left" vertical="center" wrapText="1" indent="1"/>
    </xf>
    <xf numFmtId="0" fontId="65" fillId="6" borderId="5" xfId="0" applyFont="1" applyFill="1" applyBorder="1" applyAlignment="1">
      <alignment horizontal="left" vertical="center"/>
    </xf>
    <xf numFmtId="0" fontId="8" fillId="6" borderId="0" xfId="1" applyFill="1" applyBorder="1" applyAlignment="1">
      <alignment horizontal="left"/>
    </xf>
    <xf numFmtId="0" fontId="141" fillId="6" borderId="0" xfId="0" applyFont="1" applyFill="1" applyAlignment="1">
      <alignment horizontal="center" vertical="center" wrapText="1"/>
    </xf>
    <xf numFmtId="0" fontId="146" fillId="10" borderId="0" xfId="0" applyFont="1" applyFill="1" applyAlignment="1">
      <alignment horizontal="center" vertical="center" wrapText="1"/>
    </xf>
    <xf numFmtId="0" fontId="146" fillId="10" borderId="0" xfId="0" applyFont="1" applyFill="1" applyAlignment="1">
      <alignment vertical="center" wrapText="1"/>
    </xf>
    <xf numFmtId="0" fontId="110" fillId="10" borderId="0" xfId="0" applyFont="1" applyFill="1" applyAlignment="1">
      <alignment wrapText="1"/>
    </xf>
    <xf numFmtId="0" fontId="141" fillId="6" borderId="5" xfId="0" applyFont="1" applyFill="1" applyBorder="1" applyAlignment="1">
      <alignment horizontal="center" vertical="center" wrapText="1"/>
    </xf>
    <xf numFmtId="0" fontId="65" fillId="6" borderId="5" xfId="0" applyFont="1" applyFill="1" applyBorder="1" applyAlignment="1">
      <alignment horizontal="left" indent="1"/>
    </xf>
    <xf numFmtId="0" fontId="141" fillId="7" borderId="5" xfId="0" applyFont="1" applyFill="1" applyBorder="1" applyAlignment="1">
      <alignment horizontal="center" vertical="center" wrapText="1"/>
    </xf>
    <xf numFmtId="0" fontId="59" fillId="6" borderId="12" xfId="0" applyFont="1" applyFill="1" applyBorder="1"/>
    <xf numFmtId="0" fontId="59" fillId="6" borderId="12" xfId="0" applyFont="1" applyFill="1" applyBorder="1" applyAlignment="1">
      <alignment wrapText="1"/>
    </xf>
    <xf numFmtId="0" fontId="0" fillId="6" borderId="13" xfId="0" applyFill="1" applyBorder="1" applyAlignment="1">
      <alignment vertical="center" wrapText="1"/>
    </xf>
    <xf numFmtId="0" fontId="107" fillId="10" borderId="12" xfId="0" applyFont="1" applyFill="1" applyBorder="1"/>
    <xf numFmtId="0" fontId="107" fillId="10" borderId="12" xfId="0" applyFont="1" applyFill="1" applyBorder="1" applyAlignment="1">
      <alignment horizontal="center" vertical="center"/>
    </xf>
    <xf numFmtId="0" fontId="65" fillId="6" borderId="5" xfId="0" applyFont="1" applyFill="1" applyBorder="1" applyAlignment="1">
      <alignment vertical="center"/>
    </xf>
    <xf numFmtId="0" fontId="143" fillId="6" borderId="5" xfId="0" applyFont="1" applyFill="1" applyBorder="1" applyAlignment="1">
      <alignment vertical="center" wrapText="1"/>
    </xf>
    <xf numFmtId="0" fontId="144" fillId="6" borderId="5" xfId="0" applyFont="1" applyFill="1" applyBorder="1" applyAlignment="1">
      <alignment vertical="center" wrapText="1"/>
    </xf>
    <xf numFmtId="0" fontId="144" fillId="6" borderId="5" xfId="0" applyFont="1" applyFill="1" applyBorder="1" applyAlignment="1">
      <alignment horizontal="center" vertical="center" wrapText="1"/>
    </xf>
    <xf numFmtId="0" fontId="143" fillId="6" borderId="5" xfId="0" applyFont="1" applyFill="1" applyBorder="1" applyAlignment="1">
      <alignment horizontal="left" vertical="center" wrapText="1"/>
    </xf>
    <xf numFmtId="0" fontId="143" fillId="0" borderId="5" xfId="0" applyFont="1" applyBorder="1" applyAlignment="1">
      <alignment horizontal="left" vertical="center" wrapText="1"/>
    </xf>
    <xf numFmtId="0" fontId="144" fillId="0" borderId="5" xfId="0" applyFont="1" applyBorder="1" applyAlignment="1">
      <alignment vertical="center" wrapText="1"/>
    </xf>
    <xf numFmtId="0" fontId="13" fillId="6" borderId="5" xfId="0" applyFont="1" applyFill="1" applyBorder="1" applyAlignment="1">
      <alignment horizontal="center"/>
    </xf>
    <xf numFmtId="0" fontId="13" fillId="0" borderId="5" xfId="0" applyFont="1" applyBorder="1" applyAlignment="1">
      <alignment horizontal="center"/>
    </xf>
    <xf numFmtId="0" fontId="69" fillId="0" borderId="5" xfId="0" applyFont="1" applyBorder="1"/>
    <xf numFmtId="0" fontId="69" fillId="7" borderId="6" xfId="0" applyFont="1" applyFill="1" applyBorder="1" applyAlignment="1">
      <alignment horizontal="center" vertical="center" wrapText="1"/>
    </xf>
    <xf numFmtId="0" fontId="94" fillId="7" borderId="6" xfId="0" applyFont="1" applyFill="1" applyBorder="1" applyAlignment="1">
      <alignment horizontal="center" vertical="center" wrapText="1"/>
    </xf>
    <xf numFmtId="0" fontId="69" fillId="7" borderId="0" xfId="0" applyFont="1" applyFill="1"/>
    <xf numFmtId="0" fontId="69" fillId="7" borderId="7" xfId="0" applyFont="1" applyFill="1" applyBorder="1"/>
    <xf numFmtId="0" fontId="65" fillId="6" borderId="5" xfId="0" applyFont="1" applyFill="1" applyBorder="1" applyAlignment="1">
      <alignment horizontal="left" wrapText="1" indent="1"/>
    </xf>
    <xf numFmtId="0" fontId="143" fillId="6" borderId="5" xfId="0" applyFont="1" applyFill="1" applyBorder="1" applyAlignment="1">
      <alignment vertical="center"/>
    </xf>
    <xf numFmtId="0" fontId="143" fillId="6" borderId="5" xfId="0" applyFont="1" applyFill="1" applyBorder="1" applyAlignment="1">
      <alignment horizontal="right" vertical="center" wrapText="1"/>
    </xf>
    <xf numFmtId="0" fontId="144" fillId="6" borderId="5" xfId="0" applyFont="1" applyFill="1" applyBorder="1" applyAlignment="1">
      <alignment horizontal="right" vertical="center" wrapText="1"/>
    </xf>
    <xf numFmtId="0" fontId="65" fillId="6" borderId="5" xfId="0" applyFont="1" applyFill="1" applyBorder="1" applyAlignment="1">
      <alignment horizontal="right" vertical="center"/>
    </xf>
    <xf numFmtId="3" fontId="17" fillId="6" borderId="5" xfId="0" applyNumberFormat="1" applyFont="1" applyFill="1" applyBorder="1"/>
    <xf numFmtId="3" fontId="39" fillId="6" borderId="5" xfId="4" applyFont="1" applyFill="1" applyBorder="1" applyAlignment="1">
      <alignment horizontal="right" vertical="center" wrapText="1"/>
      <protection locked="0"/>
    </xf>
    <xf numFmtId="0" fontId="102" fillId="6" borderId="5" xfId="0" applyFont="1" applyFill="1" applyBorder="1" applyAlignment="1">
      <alignment vertical="center" wrapText="1"/>
    </xf>
    <xf numFmtId="167" fontId="5" fillId="6" borderId="5" xfId="4" applyNumberFormat="1" applyFont="1" applyFill="1" applyBorder="1" applyAlignment="1">
      <alignment horizontal="center" vertical="center" wrapText="1"/>
      <protection locked="0"/>
    </xf>
    <xf numFmtId="0" fontId="104" fillId="10" borderId="0" xfId="0" applyFont="1" applyFill="1" applyAlignment="1">
      <alignment horizontal="left" vertical="center" wrapText="1"/>
    </xf>
    <xf numFmtId="3" fontId="5" fillId="6" borderId="5" xfId="0" applyNumberFormat="1" applyFont="1" applyFill="1" applyBorder="1" applyAlignment="1">
      <alignment horizontal="right" vertical="center" wrapText="1"/>
    </xf>
    <xf numFmtId="0" fontId="104" fillId="10" borderId="0" xfId="0" applyFont="1" applyFill="1" applyAlignment="1">
      <alignment horizontal="left" wrapText="1"/>
    </xf>
    <xf numFmtId="0" fontId="134" fillId="10" borderId="0" xfId="0" applyFont="1" applyFill="1" applyAlignment="1">
      <alignment vertical="center"/>
    </xf>
    <xf numFmtId="0" fontId="104" fillId="10" borderId="0" xfId="0" applyFont="1" applyFill="1" applyAlignment="1">
      <alignment horizontal="left" vertical="center" wrapText="1"/>
    </xf>
    <xf numFmtId="0" fontId="104" fillId="10" borderId="0" xfId="0" applyFont="1" applyFill="1" applyAlignment="1">
      <alignment horizontal="center" vertical="center" wrapText="1"/>
    </xf>
    <xf numFmtId="0" fontId="55" fillId="6" borderId="0" xfId="0" applyFont="1" applyFill="1" applyAlignment="1">
      <alignment horizontal="justify" vertical="center" wrapText="1"/>
    </xf>
    <xf numFmtId="0" fontId="103" fillId="10" borderId="0" xfId="0" applyFont="1" applyFill="1" applyAlignment="1">
      <alignment horizontal="center" vertical="center" wrapText="1"/>
    </xf>
    <xf numFmtId="0" fontId="17" fillId="6" borderId="0" xfId="0" applyFont="1" applyFill="1" applyAlignment="1">
      <alignment horizontal="justify" vertical="center" wrapText="1"/>
    </xf>
    <xf numFmtId="0" fontId="0" fillId="6" borderId="0" xfId="0" applyFill="1" applyAlignment="1">
      <alignment horizontal="justify" vertical="center" wrapText="1"/>
    </xf>
    <xf numFmtId="0" fontId="52" fillId="6" borderId="0" xfId="0" applyFont="1" applyFill="1" applyAlignment="1">
      <alignment horizontal="justify" vertical="center" wrapText="1"/>
    </xf>
    <xf numFmtId="0" fontId="53" fillId="6" borderId="0" xfId="0" applyFont="1" applyFill="1" applyAlignment="1">
      <alignment horizontal="justify" vertical="center" wrapText="1"/>
    </xf>
    <xf numFmtId="0" fontId="54" fillId="6" borderId="0" xfId="0" applyFont="1" applyFill="1" applyAlignment="1">
      <alignment horizontal="justify" vertical="center" wrapText="1"/>
    </xf>
    <xf numFmtId="0" fontId="44" fillId="6" borderId="0" xfId="0" applyFont="1" applyFill="1" applyAlignment="1">
      <alignment horizontal="left" wrapText="1"/>
    </xf>
    <xf numFmtId="0" fontId="103" fillId="10" borderId="0" xfId="0" applyFont="1" applyFill="1" applyAlignment="1">
      <alignment horizontal="center" vertical="center"/>
    </xf>
    <xf numFmtId="0" fontId="70" fillId="3" borderId="5" xfId="0" applyFont="1" applyFill="1" applyBorder="1" applyAlignment="1">
      <alignment horizontal="center" vertical="center"/>
    </xf>
    <xf numFmtId="0" fontId="74" fillId="3" borderId="5" xfId="0" applyFont="1" applyFill="1" applyBorder="1" applyAlignment="1">
      <alignment horizontal="center" vertical="center"/>
    </xf>
    <xf numFmtId="0" fontId="69" fillId="6" borderId="5" xfId="0" applyFont="1" applyFill="1" applyBorder="1" applyAlignment="1">
      <alignment horizontal="center" vertical="center"/>
    </xf>
    <xf numFmtId="0" fontId="69" fillId="6" borderId="5" xfId="0" applyFont="1" applyFill="1" applyBorder="1" applyAlignment="1">
      <alignment horizontal="left" vertical="center" wrapText="1"/>
    </xf>
    <xf numFmtId="0" fontId="4" fillId="6"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70" fillId="3" borderId="5" xfId="0" applyFont="1" applyFill="1" applyBorder="1" applyAlignment="1">
      <alignment horizontal="center" vertical="center" wrapText="1"/>
    </xf>
    <xf numFmtId="0" fontId="6" fillId="6" borderId="0" xfId="0" applyFont="1" applyFill="1" applyAlignment="1">
      <alignment vertical="center" wrapText="1"/>
    </xf>
    <xf numFmtId="0" fontId="18" fillId="3" borderId="5" xfId="0" applyFont="1" applyFill="1" applyBorder="1" applyAlignment="1">
      <alignment horizontal="center" vertical="center" wrapText="1"/>
    </xf>
    <xf numFmtId="0" fontId="110" fillId="10" borderId="0" xfId="0" applyFont="1" applyFill="1" applyAlignment="1">
      <alignment horizontal="center" vertical="center" wrapText="1"/>
    </xf>
    <xf numFmtId="0" fontId="7" fillId="3" borderId="5" xfId="0" applyFont="1" applyFill="1" applyBorder="1" applyAlignment="1">
      <alignment horizontal="center"/>
    </xf>
    <xf numFmtId="0" fontId="114" fillId="10" borderId="0" xfId="0" applyFont="1" applyFill="1" applyAlignment="1">
      <alignment horizontal="center"/>
    </xf>
    <xf numFmtId="0" fontId="108" fillId="10" borderId="0" xfId="0" applyFont="1" applyFill="1" applyAlignment="1">
      <alignment horizontal="center"/>
    </xf>
    <xf numFmtId="0" fontId="104" fillId="10" borderId="0" xfId="0" applyFont="1" applyFill="1" applyAlignment="1">
      <alignment horizontal="center"/>
    </xf>
    <xf numFmtId="0" fontId="0" fillId="3" borderId="5" xfId="0" applyFill="1" applyBorder="1" applyAlignment="1">
      <alignment horizontal="left"/>
    </xf>
    <xf numFmtId="0" fontId="0" fillId="7" borderId="8" xfId="0" applyFill="1" applyBorder="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left" vertical="center" wrapText="1"/>
    </xf>
    <xf numFmtId="0" fontId="0" fillId="6" borderId="5" xfId="0" applyFill="1" applyBorder="1" applyAlignment="1">
      <alignment horizontal="center" vertical="center" wrapText="1"/>
    </xf>
    <xf numFmtId="3" fontId="0" fillId="6" borderId="5" xfId="0" applyNumberFormat="1" applyFill="1" applyBorder="1" applyAlignment="1">
      <alignment horizontal="center" wrapText="1"/>
    </xf>
    <xf numFmtId="0" fontId="104" fillId="10" borderId="0" xfId="0" applyFont="1" applyFill="1" applyAlignment="1">
      <alignment vertical="center"/>
    </xf>
    <xf numFmtId="0" fontId="107" fillId="10" borderId="0" xfId="0" applyFont="1" applyFill="1" applyAlignment="1">
      <alignment vertical="center" wrapText="1"/>
    </xf>
    <xf numFmtId="0" fontId="107" fillId="10" borderId="0" xfId="0" applyFont="1" applyFill="1" applyAlignment="1">
      <alignment vertical="center"/>
    </xf>
    <xf numFmtId="0" fontId="17" fillId="6" borderId="5" xfId="0" applyFont="1" applyFill="1" applyBorder="1" applyAlignment="1">
      <alignment horizontal="left" vertical="center"/>
    </xf>
    <xf numFmtId="0" fontId="118" fillId="10" borderId="0" xfId="0" applyFont="1" applyFill="1" applyAlignment="1">
      <alignment horizontal="center" vertical="center" wrapText="1"/>
    </xf>
    <xf numFmtId="0" fontId="121" fillId="10" borderId="0" xfId="0" applyFont="1" applyFill="1" applyAlignment="1">
      <alignment horizontal="center" vertical="center" wrapText="1"/>
    </xf>
    <xf numFmtId="0" fontId="110" fillId="10" borderId="0" xfId="0" applyFont="1" applyFill="1" applyAlignment="1">
      <alignment horizontal="left" vertical="center" wrapText="1"/>
    </xf>
    <xf numFmtId="0" fontId="120" fillId="10" borderId="0" xfId="0" applyFont="1" applyFill="1" applyAlignment="1">
      <alignment horizontal="left" vertical="center" wrapText="1"/>
    </xf>
    <xf numFmtId="0" fontId="120" fillId="10" borderId="0" xfId="0" applyFont="1" applyFill="1" applyAlignment="1">
      <alignment horizontal="center" vertical="center" wrapText="1"/>
    </xf>
    <xf numFmtId="0" fontId="120" fillId="10" borderId="0" xfId="0" applyFont="1" applyFill="1" applyAlignment="1">
      <alignment horizontal="left" vertical="top" wrapText="1"/>
    </xf>
    <xf numFmtId="0" fontId="110" fillId="10" borderId="0" xfId="0" applyFont="1" applyFill="1" applyAlignment="1">
      <alignment vertical="center" wrapText="1"/>
    </xf>
    <xf numFmtId="0" fontId="120" fillId="10" borderId="0" xfId="0" applyFont="1" applyFill="1" applyAlignment="1">
      <alignment vertical="center" wrapText="1"/>
    </xf>
    <xf numFmtId="0" fontId="80" fillId="6" borderId="0" xfId="0" applyFont="1" applyFill="1"/>
    <xf numFmtId="0" fontId="106" fillId="10" borderId="0" xfId="0" applyFont="1" applyFill="1" applyAlignment="1">
      <alignment horizontal="left" vertical="center" wrapText="1"/>
    </xf>
    <xf numFmtId="0" fontId="106" fillId="10" borderId="0" xfId="0" applyFont="1" applyFill="1" applyAlignment="1">
      <alignment horizontal="center" vertical="center" wrapText="1"/>
    </xf>
    <xf numFmtId="0" fontId="106" fillId="10" borderId="0" xfId="0" applyFont="1" applyFill="1" applyAlignment="1">
      <alignment vertical="center" wrapText="1"/>
    </xf>
    <xf numFmtId="0" fontId="88" fillId="6" borderId="5" xfId="0" applyFont="1" applyFill="1" applyBorder="1" applyAlignment="1">
      <alignment horizontal="left" vertical="center" wrapText="1" indent="2"/>
    </xf>
    <xf numFmtId="0" fontId="89" fillId="6" borderId="5" xfId="0" applyFont="1" applyFill="1" applyBorder="1" applyAlignment="1">
      <alignment vertical="center" wrapText="1"/>
    </xf>
    <xf numFmtId="0" fontId="65" fillId="6" borderId="5" xfId="0" applyFont="1" applyFill="1" applyBorder="1" applyAlignment="1">
      <alignment vertical="center" wrapText="1"/>
    </xf>
    <xf numFmtId="0" fontId="117" fillId="10" borderId="0" xfId="0" applyFont="1" applyFill="1"/>
    <xf numFmtId="0" fontId="125" fillId="10" borderId="0" xfId="0" applyFont="1" applyFill="1" applyAlignment="1">
      <alignment horizontal="right" vertical="center" wrapText="1"/>
    </xf>
    <xf numFmtId="0" fontId="108" fillId="10" borderId="0" xfId="0" applyFont="1" applyFill="1" applyAlignment="1">
      <alignment horizontal="left" vertical="center" wrapText="1"/>
    </xf>
    <xf numFmtId="0" fontId="108" fillId="10" borderId="0" xfId="0" applyFont="1" applyFill="1" applyAlignment="1">
      <alignment horizontal="center" vertical="center" wrapText="1"/>
    </xf>
    <xf numFmtId="0" fontId="119" fillId="10" borderId="0" xfId="0" applyFont="1" applyFill="1" applyAlignment="1">
      <alignment horizontal="center" vertical="center" wrapText="1"/>
    </xf>
    <xf numFmtId="9" fontId="119" fillId="10" borderId="0" xfId="0" applyNumberFormat="1" applyFont="1" applyFill="1" applyAlignment="1">
      <alignment horizontal="center" vertical="center" wrapText="1"/>
    </xf>
    <xf numFmtId="0" fontId="127" fillId="10" borderId="0" xfId="0" applyFont="1" applyFill="1" applyAlignment="1">
      <alignment horizontal="left" vertical="center" wrapText="1"/>
    </xf>
    <xf numFmtId="0" fontId="127" fillId="10" borderId="0" xfId="0" applyFont="1" applyFill="1" applyAlignment="1">
      <alignment horizontal="left" vertical="center"/>
    </xf>
    <xf numFmtId="0" fontId="127" fillId="10" borderId="0" xfId="0" applyFont="1" applyFill="1" applyAlignment="1">
      <alignment horizontal="center" vertical="center" wrapText="1"/>
    </xf>
    <xf numFmtId="0" fontId="127" fillId="10" borderId="0" xfId="0" applyFont="1" applyFill="1" applyAlignment="1">
      <alignment vertical="center" wrapText="1"/>
    </xf>
    <xf numFmtId="0" fontId="104" fillId="10" borderId="0" xfId="0" applyFont="1" applyFill="1" applyAlignment="1">
      <alignment horizontal="center" vertical="center"/>
    </xf>
    <xf numFmtId="0" fontId="105" fillId="6" borderId="0" xfId="1" applyFont="1" applyFill="1" applyBorder="1" applyAlignment="1">
      <alignment horizontal="left"/>
    </xf>
    <xf numFmtId="0" fontId="5" fillId="6" borderId="5" xfId="0" applyFont="1" applyFill="1" applyBorder="1" applyAlignment="1">
      <alignment horizontal="left"/>
    </xf>
    <xf numFmtId="0" fontId="104" fillId="10" borderId="0" xfId="0" applyFont="1" applyFill="1" applyAlignment="1">
      <alignment horizontal="center" wrapText="1"/>
    </xf>
    <xf numFmtId="0" fontId="7" fillId="6" borderId="5" xfId="0" applyFont="1" applyFill="1" applyBorder="1" applyAlignment="1">
      <alignment horizontal="left"/>
    </xf>
    <xf numFmtId="0" fontId="5" fillId="6" borderId="5" xfId="0" applyFont="1" applyFill="1" applyBorder="1" applyAlignment="1">
      <alignment horizontal="left" indent="1"/>
    </xf>
    <xf numFmtId="0" fontId="36" fillId="3" borderId="5" xfId="6" applyFont="1" applyFill="1" applyBorder="1" applyAlignment="1">
      <alignment horizontal="justify" vertical="center"/>
    </xf>
    <xf numFmtId="0" fontId="36" fillId="3" borderId="5" xfId="6" applyFont="1" applyFill="1" applyBorder="1" applyAlignment="1">
      <alignment vertical="center"/>
    </xf>
    <xf numFmtId="0" fontId="131" fillId="10" borderId="7" xfId="6" applyFont="1" applyFill="1" applyBorder="1" applyAlignment="1">
      <alignment horizontal="left" vertical="center" wrapText="1"/>
    </xf>
    <xf numFmtId="0" fontId="51" fillId="6" borderId="0" xfId="6" applyFont="1" applyFill="1" applyAlignment="1">
      <alignment vertical="center" wrapText="1"/>
    </xf>
    <xf numFmtId="0" fontId="104" fillId="10" borderId="0" xfId="13" applyFont="1" applyFill="1" applyAlignment="1">
      <alignment horizontal="center" vertical="center" wrapText="1"/>
    </xf>
    <xf numFmtId="0" fontId="104" fillId="10" borderId="0" xfId="0" applyFont="1" applyFill="1" applyAlignment="1">
      <alignment horizontal="right"/>
    </xf>
    <xf numFmtId="0" fontId="5" fillId="6" borderId="9"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6" borderId="0" xfId="0" applyFont="1" applyFill="1" applyAlignment="1">
      <alignment horizontal="left"/>
    </xf>
    <xf numFmtId="0" fontId="133" fillId="10" borderId="0" xfId="14" applyFont="1" applyFill="1" applyAlignment="1">
      <alignment horizontal="center" vertical="center"/>
    </xf>
    <xf numFmtId="0" fontId="108" fillId="10" borderId="0" xfId="3" applyFont="1" applyFill="1" applyAlignment="1">
      <alignment horizontal="center" vertical="center" wrapText="1"/>
    </xf>
    <xf numFmtId="0" fontId="146" fillId="10" borderId="0" xfId="0" applyFont="1" applyFill="1" applyAlignment="1">
      <alignment horizontal="center" vertical="center" wrapText="1"/>
    </xf>
    <xf numFmtId="0" fontId="0" fillId="0" borderId="12" xfId="0" applyBorder="1" applyAlignment="1">
      <alignment horizontal="center" vertical="center" wrapText="1"/>
    </xf>
    <xf numFmtId="0" fontId="104" fillId="10" borderId="12" xfId="0" applyFont="1" applyFill="1" applyBorder="1" applyAlignment="1">
      <alignment horizontal="center"/>
    </xf>
    <xf numFmtId="0" fontId="104" fillId="10" borderId="12"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14" xfId="0" applyFill="1" applyBorder="1" applyAlignment="1">
      <alignment horizontal="center" vertical="center" wrapText="1"/>
    </xf>
    <xf numFmtId="0" fontId="5" fillId="6" borderId="0" xfId="0" applyFont="1" applyFill="1" applyAlignment="1">
      <alignment horizontal="left" wrapText="1"/>
    </xf>
    <xf numFmtId="0" fontId="147" fillId="0" borderId="12" xfId="0" applyFont="1" applyBorder="1" applyAlignment="1">
      <alignment horizontal="center" vertical="center" wrapText="1"/>
    </xf>
    <xf numFmtId="0" fontId="0" fillId="6" borderId="0" xfId="0" applyFill="1" applyAlignment="1">
      <alignment horizontal="left" wrapText="1"/>
    </xf>
    <xf numFmtId="0" fontId="65" fillId="6" borderId="0" xfId="0" applyFont="1" applyFill="1" applyAlignment="1">
      <alignment horizontal="left" wrapText="1"/>
    </xf>
    <xf numFmtId="0" fontId="110" fillId="10" borderId="0" xfId="0" applyFont="1" applyFill="1" applyAlignment="1">
      <alignment horizontal="center" vertical="center"/>
    </xf>
    <xf numFmtId="0" fontId="110" fillId="10" borderId="0" xfId="0" applyFont="1" applyFill="1" applyAlignment="1">
      <alignment horizontal="center" wrapText="1"/>
    </xf>
    <xf numFmtId="0" fontId="133" fillId="10" borderId="0" xfId="7" applyFont="1" applyFill="1" applyBorder="1" applyAlignment="1">
      <alignment horizontal="center" vertical="center" wrapText="1"/>
    </xf>
    <xf numFmtId="0" fontId="40" fillId="3" borderId="5" xfId="0" applyFont="1" applyFill="1" applyBorder="1" applyAlignment="1">
      <alignment horizontal="left" vertical="center" wrapText="1"/>
    </xf>
    <xf numFmtId="0" fontId="40" fillId="3" borderId="5" xfId="0" applyFont="1" applyFill="1" applyBorder="1" applyAlignment="1">
      <alignment horizontal="left" vertical="center" wrapText="1" indent="1"/>
    </xf>
    <xf numFmtId="0" fontId="40" fillId="6" borderId="5" xfId="0" applyFont="1" applyFill="1" applyBorder="1" applyAlignment="1">
      <alignment horizontal="left" vertical="center" wrapText="1" indent="1"/>
    </xf>
    <xf numFmtId="0" fontId="134" fillId="10" borderId="0" xfId="3" applyFont="1" applyFill="1" applyAlignment="1">
      <alignment horizontal="center" vertical="center"/>
    </xf>
    <xf numFmtId="0" fontId="133" fillId="10" borderId="0" xfId="8" applyFont="1" applyFill="1" applyBorder="1" applyAlignment="1">
      <alignment horizontal="center" vertical="center" wrapText="1"/>
    </xf>
  </cellXfs>
  <cellStyles count="16">
    <cellStyle name="=C:\WINNT35\SYSTEM32\COMMAND.COM" xfId="3" xr:uid="{4033EBFD-F1BF-4B75-92A0-7358142C3750}"/>
    <cellStyle name="Heading 1 2" xfId="9" xr:uid="{4B680990-4EF1-409B-AB42-31B759578420}"/>
    <cellStyle name="Heading 2 2" xfId="7" xr:uid="{CC997610-BF0B-4C9B-A70B-AFF388E81A08}"/>
    <cellStyle name="HeadingTable" xfId="8" xr:uid="{5679C605-8AFF-42DC-ADDA-A08531D25987}"/>
    <cellStyle name="Hyperlink" xfId="1" builtinId="8"/>
    <cellStyle name="Hyperlink 2" xfId="11" xr:uid="{5AA74EA7-0D99-42CD-A2EB-F3B922561918}"/>
    <cellStyle name="Normal" xfId="0" builtinId="0"/>
    <cellStyle name="Normal 12 2" xfId="12" xr:uid="{A9C4E561-2BF2-43EF-911A-04D8FC931D0A}"/>
    <cellStyle name="Normal 2" xfId="5" xr:uid="{4F4684A0-2C16-42C6-9D50-144666E46008}"/>
    <cellStyle name="Normal 2 2" xfId="10" xr:uid="{FD5E9589-A277-4A0E-B9F7-659CC9CBC548}"/>
    <cellStyle name="Normal 2 3" xfId="6" xr:uid="{7D7C4A7F-DC32-43B2-B54F-3B5BD4BF3610}"/>
    <cellStyle name="Normal 4" xfId="14" xr:uid="{88A786E9-874A-4EB7-BA3F-C1DB21585683}"/>
    <cellStyle name="Normal_20 OPR" xfId="13" xr:uid="{979DD722-C1B3-4B35-B6AB-4BB2C5E2EF5B}"/>
    <cellStyle name="optionalExposure" xfId="4" xr:uid="{0342079C-A1D4-49C8-803D-F6C10C97C258}"/>
    <cellStyle name="Percent" xfId="2" builtinId="5"/>
    <cellStyle name="Standard 3" xfId="15" xr:uid="{5D9F9B2D-67D2-465D-A0A5-2EC5F80C59A4}"/>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575783"/>
      <color rgb="FF9595B9"/>
      <color rgb="FF111C89"/>
      <color rgb="FFF3F3F7"/>
      <color rgb="FFE1E1EB"/>
      <color rgb="FFFEB8B8"/>
      <color rgb="FFDFDFE9"/>
      <color rgb="FFA20078"/>
      <color rgb="FFEEF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live.euronext.com/en/product/bonds-detail/32806/overview" TargetMode="External"/><Relationship Id="rId2" Type="http://schemas.openxmlformats.org/officeDocument/2006/relationships/hyperlink" Target="https://live.euronext.com/en/product/bonds-detail/32806/overview" TargetMode="External"/><Relationship Id="rId1" Type="http://schemas.openxmlformats.org/officeDocument/2006/relationships/hyperlink" Target="https://live.euronext.com/en/product/bonds-detail/32806/overview" TargetMode="External"/><Relationship Id="rId6" Type="http://schemas.openxmlformats.org/officeDocument/2006/relationships/hyperlink" Target="https://nasdaqbaltic.com/statistics/lt/instrument/LT0000409013/company?date=2026-02-23" TargetMode="External"/><Relationship Id="rId5" Type="http://schemas.openxmlformats.org/officeDocument/2006/relationships/hyperlink" Target="https://nasdaqbaltic.com/statistics/lt/instrument/LT0000407751/company?date=2024-02-02" TargetMode="External"/><Relationship Id="rId4" Type="http://schemas.openxmlformats.org/officeDocument/2006/relationships/hyperlink" Target="https://nasdaqbaltic.com/statistics/lt/instrument/LT0000102253/company?date=2026-02-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8B7C-51D0-40FD-9CE8-D377DDF290C2}">
  <sheetPr>
    <tabColor rgb="FF002060"/>
  </sheetPr>
  <dimension ref="A2:C79"/>
  <sheetViews>
    <sheetView tabSelected="1" zoomScaleNormal="100" workbookViewId="0">
      <selection activeCell="E2" sqref="E2"/>
    </sheetView>
  </sheetViews>
  <sheetFormatPr defaultRowHeight="16.8" x14ac:dyDescent="0.4"/>
  <cols>
    <col min="1" max="1" width="14.77734375" style="8" customWidth="1"/>
    <col min="2" max="2" width="33.5546875" style="2" customWidth="1"/>
    <col min="3" max="3" width="99.88671875" style="2" customWidth="1"/>
    <col min="4" max="16384" width="8.88671875" style="2"/>
  </cols>
  <sheetData>
    <row r="2" spans="1:3" ht="39.6" x14ac:dyDescent="0.4">
      <c r="A2" s="9" t="s">
        <v>0</v>
      </c>
      <c r="B2" s="1" t="s">
        <v>1</v>
      </c>
      <c r="C2" s="1" t="s">
        <v>2</v>
      </c>
    </row>
    <row r="3" spans="1:3" x14ac:dyDescent="0.4">
      <c r="A3" s="7">
        <v>1</v>
      </c>
      <c r="B3" s="4" t="s">
        <v>3</v>
      </c>
      <c r="C3" s="3"/>
    </row>
    <row r="4" spans="1:3" x14ac:dyDescent="0.4">
      <c r="B4" s="10" t="s">
        <v>4</v>
      </c>
      <c r="C4" s="5" t="s">
        <v>5</v>
      </c>
    </row>
    <row r="5" spans="1:3" x14ac:dyDescent="0.4">
      <c r="B5" s="10" t="s">
        <v>6</v>
      </c>
      <c r="C5" s="5" t="s">
        <v>7</v>
      </c>
    </row>
    <row r="6" spans="1:3" x14ac:dyDescent="0.4">
      <c r="B6" s="10" t="s">
        <v>8</v>
      </c>
      <c r="C6" s="5" t="s">
        <v>9</v>
      </c>
    </row>
    <row r="7" spans="1:3" x14ac:dyDescent="0.4">
      <c r="A7" s="7">
        <f>A3+1</f>
        <v>2</v>
      </c>
      <c r="B7" s="3" t="s">
        <v>10</v>
      </c>
      <c r="C7" s="3"/>
    </row>
    <row r="8" spans="1:3" ht="33.6" x14ac:dyDescent="0.4">
      <c r="B8" s="11" t="s">
        <v>11</v>
      </c>
      <c r="C8" s="5" t="s">
        <v>12</v>
      </c>
    </row>
    <row r="9" spans="1:3" x14ac:dyDescent="0.4">
      <c r="B9" s="11" t="s">
        <v>13</v>
      </c>
      <c r="C9" s="5" t="s">
        <v>14</v>
      </c>
    </row>
    <row r="10" spans="1:3" x14ac:dyDescent="0.4">
      <c r="B10" s="11" t="s">
        <v>15</v>
      </c>
      <c r="C10" s="5" t="s">
        <v>16</v>
      </c>
    </row>
    <row r="11" spans="1:3" x14ac:dyDescent="0.4">
      <c r="A11" s="7">
        <f>A7+1</f>
        <v>3</v>
      </c>
      <c r="B11" s="3" t="s">
        <v>17</v>
      </c>
      <c r="C11" s="3"/>
    </row>
    <row r="12" spans="1:3" x14ac:dyDescent="0.4">
      <c r="B12" s="11" t="s">
        <v>18</v>
      </c>
      <c r="C12" s="5" t="s">
        <v>19</v>
      </c>
    </row>
    <row r="13" spans="1:3" x14ac:dyDescent="0.4">
      <c r="B13" s="11" t="s">
        <v>20</v>
      </c>
      <c r="C13" s="5" t="s">
        <v>21</v>
      </c>
    </row>
    <row r="14" spans="1:3" x14ac:dyDescent="0.4">
      <c r="B14" s="11" t="s">
        <v>22</v>
      </c>
      <c r="C14" s="5" t="s">
        <v>23</v>
      </c>
    </row>
    <row r="15" spans="1:3" x14ac:dyDescent="0.4">
      <c r="A15" s="7">
        <f>A11+1</f>
        <v>4</v>
      </c>
      <c r="B15" s="3" t="s">
        <v>24</v>
      </c>
      <c r="C15" s="3"/>
    </row>
    <row r="16" spans="1:3" x14ac:dyDescent="0.4">
      <c r="B16" s="11" t="s">
        <v>25</v>
      </c>
      <c r="C16" s="5" t="s">
        <v>26</v>
      </c>
    </row>
    <row r="17" spans="1:3" x14ac:dyDescent="0.4">
      <c r="B17" s="11" t="s">
        <v>27</v>
      </c>
      <c r="C17" s="5" t="s">
        <v>28</v>
      </c>
    </row>
    <row r="18" spans="1:3" x14ac:dyDescent="0.4">
      <c r="A18" s="7">
        <f>A15+1</f>
        <v>5</v>
      </c>
      <c r="B18" s="3" t="s">
        <v>29</v>
      </c>
      <c r="C18" s="6"/>
    </row>
    <row r="19" spans="1:3" x14ac:dyDescent="0.4">
      <c r="B19" s="11" t="s">
        <v>30</v>
      </c>
      <c r="C19" s="5" t="s">
        <v>31</v>
      </c>
    </row>
    <row r="20" spans="1:3" x14ac:dyDescent="0.4">
      <c r="B20" s="11" t="s">
        <v>32</v>
      </c>
      <c r="C20" s="5" t="s">
        <v>33</v>
      </c>
    </row>
    <row r="21" spans="1:3" ht="33.6" x14ac:dyDescent="0.4">
      <c r="B21" s="11" t="s">
        <v>34</v>
      </c>
      <c r="C21" s="5" t="s">
        <v>35</v>
      </c>
    </row>
    <row r="22" spans="1:3" x14ac:dyDescent="0.4">
      <c r="B22" s="11" t="s">
        <v>36</v>
      </c>
      <c r="C22" s="5" t="s">
        <v>37</v>
      </c>
    </row>
    <row r="23" spans="1:3" x14ac:dyDescent="0.4">
      <c r="A23" s="7">
        <f>A18+1</f>
        <v>6</v>
      </c>
      <c r="B23" s="3" t="s">
        <v>38</v>
      </c>
      <c r="C23" s="6"/>
    </row>
    <row r="24" spans="1:3" x14ac:dyDescent="0.4">
      <c r="B24" s="11" t="s">
        <v>39</v>
      </c>
      <c r="C24" s="5" t="s">
        <v>40</v>
      </c>
    </row>
    <row r="25" spans="1:3" x14ac:dyDescent="0.4">
      <c r="B25" s="11" t="s">
        <v>41</v>
      </c>
      <c r="C25" s="5" t="s">
        <v>42</v>
      </c>
    </row>
    <row r="26" spans="1:3" x14ac:dyDescent="0.4">
      <c r="A26" s="7">
        <f>A23+1</f>
        <v>7</v>
      </c>
      <c r="B26" s="3" t="s">
        <v>43</v>
      </c>
      <c r="C26" s="6"/>
    </row>
    <row r="27" spans="1:3" x14ac:dyDescent="0.4">
      <c r="B27" s="12" t="s">
        <v>44</v>
      </c>
      <c r="C27" s="5" t="s">
        <v>45</v>
      </c>
    </row>
    <row r="28" spans="1:3" x14ac:dyDescent="0.4">
      <c r="B28" s="12" t="s">
        <v>46</v>
      </c>
      <c r="C28" s="5" t="s">
        <v>47</v>
      </c>
    </row>
    <row r="29" spans="1:3" x14ac:dyDescent="0.4">
      <c r="B29" s="12" t="s">
        <v>48</v>
      </c>
      <c r="C29" s="5" t="s">
        <v>49</v>
      </c>
    </row>
    <row r="30" spans="1:3" x14ac:dyDescent="0.4">
      <c r="B30" s="12" t="s">
        <v>50</v>
      </c>
      <c r="C30" s="5" t="s">
        <v>51</v>
      </c>
    </row>
    <row r="31" spans="1:3" x14ac:dyDescent="0.4">
      <c r="B31" s="12" t="s">
        <v>52</v>
      </c>
      <c r="C31" s="5" t="s">
        <v>53</v>
      </c>
    </row>
    <row r="32" spans="1:3" x14ac:dyDescent="0.4">
      <c r="B32" s="12" t="s">
        <v>54</v>
      </c>
      <c r="C32" s="5" t="s">
        <v>55</v>
      </c>
    </row>
    <row r="33" spans="1:3" x14ac:dyDescent="0.4">
      <c r="B33" s="12" t="s">
        <v>56</v>
      </c>
      <c r="C33" s="5" t="s">
        <v>57</v>
      </c>
    </row>
    <row r="34" spans="1:3" x14ac:dyDescent="0.4">
      <c r="B34" s="12" t="s">
        <v>58</v>
      </c>
      <c r="C34" s="5" t="s">
        <v>59</v>
      </c>
    </row>
    <row r="35" spans="1:3" x14ac:dyDescent="0.4">
      <c r="A35" s="7">
        <f>A26+1</f>
        <v>8</v>
      </c>
      <c r="B35" s="3" t="s">
        <v>60</v>
      </c>
      <c r="C35" s="6"/>
    </row>
    <row r="36" spans="1:3" x14ac:dyDescent="0.4">
      <c r="B36" s="12" t="s">
        <v>61</v>
      </c>
      <c r="C36" s="5" t="s">
        <v>62</v>
      </c>
    </row>
    <row r="37" spans="1:3" x14ac:dyDescent="0.4">
      <c r="A37" s="7">
        <f>A35+1</f>
        <v>9</v>
      </c>
      <c r="B37" s="3" t="s">
        <v>63</v>
      </c>
      <c r="C37" s="6"/>
    </row>
    <row r="38" spans="1:3" x14ac:dyDescent="0.4">
      <c r="B38" s="12" t="s">
        <v>64</v>
      </c>
      <c r="C38" s="5" t="s">
        <v>65</v>
      </c>
    </row>
    <row r="39" spans="1:3" x14ac:dyDescent="0.4">
      <c r="B39" s="11" t="s">
        <v>66</v>
      </c>
      <c r="C39" s="5" t="s">
        <v>67</v>
      </c>
    </row>
    <row r="40" spans="1:3" x14ac:dyDescent="0.4">
      <c r="A40" s="7">
        <f>A37+1</f>
        <v>10</v>
      </c>
      <c r="B40" s="3" t="s">
        <v>68</v>
      </c>
      <c r="C40" s="6"/>
    </row>
    <row r="41" spans="1:3" x14ac:dyDescent="0.4">
      <c r="B41" s="12" t="s">
        <v>69</v>
      </c>
      <c r="C41" s="5" t="s">
        <v>70</v>
      </c>
    </row>
    <row r="42" spans="1:3" x14ac:dyDescent="0.4">
      <c r="A42" s="7">
        <f>A40+1</f>
        <v>11</v>
      </c>
      <c r="B42" s="3" t="s">
        <v>71</v>
      </c>
      <c r="C42" s="3"/>
    </row>
    <row r="43" spans="1:3" x14ac:dyDescent="0.4">
      <c r="B43" s="11" t="s">
        <v>72</v>
      </c>
      <c r="C43" s="2" t="s">
        <v>73</v>
      </c>
    </row>
    <row r="44" spans="1:3" x14ac:dyDescent="0.4">
      <c r="B44" s="13" t="s">
        <v>74</v>
      </c>
      <c r="C44" s="5" t="s">
        <v>75</v>
      </c>
    </row>
    <row r="45" spans="1:3" x14ac:dyDescent="0.4">
      <c r="B45" s="11" t="s">
        <v>76</v>
      </c>
      <c r="C45" s="5" t="s">
        <v>77</v>
      </c>
    </row>
    <row r="46" spans="1:3" x14ac:dyDescent="0.4">
      <c r="A46" s="7">
        <f>A42+1</f>
        <v>12</v>
      </c>
      <c r="B46" s="3" t="s">
        <v>78</v>
      </c>
      <c r="C46" s="3"/>
    </row>
    <row r="47" spans="1:3" x14ac:dyDescent="0.4">
      <c r="B47" s="11" t="s">
        <v>79</v>
      </c>
      <c r="C47" s="5" t="s">
        <v>80</v>
      </c>
    </row>
    <row r="48" spans="1:3" ht="33.6" x14ac:dyDescent="0.4">
      <c r="B48" s="11" t="s">
        <v>81</v>
      </c>
      <c r="C48" s="5" t="s">
        <v>82</v>
      </c>
    </row>
    <row r="49" spans="1:3" ht="33.6" x14ac:dyDescent="0.4">
      <c r="B49" s="11" t="s">
        <v>83</v>
      </c>
      <c r="C49" s="5" t="s">
        <v>84</v>
      </c>
    </row>
    <row r="50" spans="1:3" x14ac:dyDescent="0.4">
      <c r="A50" s="7">
        <f>A46+1</f>
        <v>13</v>
      </c>
      <c r="B50" s="3" t="s">
        <v>85</v>
      </c>
      <c r="C50" s="3"/>
    </row>
    <row r="51" spans="1:3" x14ac:dyDescent="0.4">
      <c r="B51" s="12" t="s">
        <v>86</v>
      </c>
      <c r="C51" s="5" t="s">
        <v>87</v>
      </c>
    </row>
    <row r="52" spans="1:3" x14ac:dyDescent="0.4">
      <c r="A52" s="7">
        <f>A50+1</f>
        <v>14</v>
      </c>
      <c r="B52" s="3" t="s">
        <v>88</v>
      </c>
      <c r="C52" s="6"/>
    </row>
    <row r="53" spans="1:3" x14ac:dyDescent="0.4">
      <c r="B53" s="11" t="s">
        <v>89</v>
      </c>
      <c r="C53" s="5" t="s">
        <v>90</v>
      </c>
    </row>
    <row r="54" spans="1:3" x14ac:dyDescent="0.4">
      <c r="A54" s="7">
        <f>A52+1</f>
        <v>15</v>
      </c>
      <c r="B54" s="3" t="s">
        <v>91</v>
      </c>
      <c r="C54" s="6"/>
    </row>
    <row r="55" spans="1:3" x14ac:dyDescent="0.4">
      <c r="B55" s="11" t="s">
        <v>92</v>
      </c>
      <c r="C55" s="5" t="s">
        <v>93</v>
      </c>
    </row>
    <row r="56" spans="1:3" x14ac:dyDescent="0.4">
      <c r="B56" s="11" t="s">
        <v>94</v>
      </c>
      <c r="C56" s="5" t="s">
        <v>95</v>
      </c>
    </row>
    <row r="57" spans="1:3" x14ac:dyDescent="0.4">
      <c r="B57" s="11" t="s">
        <v>96</v>
      </c>
      <c r="C57" s="5" t="s">
        <v>97</v>
      </c>
    </row>
    <row r="58" spans="1:3" x14ac:dyDescent="0.4">
      <c r="A58" s="7">
        <f>A54+1</f>
        <v>16</v>
      </c>
      <c r="B58" s="3" t="s">
        <v>98</v>
      </c>
      <c r="C58" s="3"/>
    </row>
    <row r="59" spans="1:3" x14ac:dyDescent="0.4">
      <c r="B59" s="12" t="s">
        <v>99</v>
      </c>
      <c r="C59" s="5" t="s">
        <v>100</v>
      </c>
    </row>
    <row r="60" spans="1:3" x14ac:dyDescent="0.4">
      <c r="A60" s="7">
        <f>A58+1</f>
        <v>17</v>
      </c>
      <c r="B60" s="3" t="s">
        <v>101</v>
      </c>
      <c r="C60" s="6"/>
    </row>
    <row r="61" spans="1:3" x14ac:dyDescent="0.4">
      <c r="B61" s="11" t="s">
        <v>102</v>
      </c>
      <c r="C61" s="5" t="s">
        <v>103</v>
      </c>
    </row>
    <row r="62" spans="1:3" ht="33.6" x14ac:dyDescent="0.4">
      <c r="B62" s="11" t="s">
        <v>104</v>
      </c>
      <c r="C62" s="5" t="s">
        <v>105</v>
      </c>
    </row>
    <row r="63" spans="1:3" x14ac:dyDescent="0.4">
      <c r="B63" s="11" t="s">
        <v>106</v>
      </c>
      <c r="C63" s="5" t="s">
        <v>107</v>
      </c>
    </row>
    <row r="64" spans="1:3" x14ac:dyDescent="0.4">
      <c r="B64" s="11" t="s">
        <v>108</v>
      </c>
      <c r="C64" s="5" t="s">
        <v>109</v>
      </c>
    </row>
    <row r="65" spans="1:3" ht="33.6" x14ac:dyDescent="0.4">
      <c r="B65" s="11" t="s">
        <v>110</v>
      </c>
      <c r="C65" s="5" t="s">
        <v>111</v>
      </c>
    </row>
    <row r="66" spans="1:3" x14ac:dyDescent="0.4">
      <c r="A66" s="7">
        <f>A60+1</f>
        <v>18</v>
      </c>
      <c r="B66" s="3" t="s">
        <v>112</v>
      </c>
      <c r="C66" s="6"/>
    </row>
    <row r="67" spans="1:3" x14ac:dyDescent="0.4">
      <c r="B67" s="11" t="s">
        <v>113</v>
      </c>
      <c r="C67" s="5" t="s">
        <v>114</v>
      </c>
    </row>
    <row r="68" spans="1:3" x14ac:dyDescent="0.4">
      <c r="B68" s="11" t="s">
        <v>115</v>
      </c>
      <c r="C68" s="5" t="s">
        <v>116</v>
      </c>
    </row>
    <row r="69" spans="1:3" x14ac:dyDescent="0.4">
      <c r="B69" s="11" t="s">
        <v>117</v>
      </c>
      <c r="C69" s="5" t="s">
        <v>118</v>
      </c>
    </row>
    <row r="70" spans="1:3" x14ac:dyDescent="0.4">
      <c r="A70" s="7">
        <f>A66+1</f>
        <v>19</v>
      </c>
      <c r="B70" s="3" t="s">
        <v>119</v>
      </c>
      <c r="C70" s="6"/>
    </row>
    <row r="71" spans="1:3" ht="33.6" x14ac:dyDescent="0.4">
      <c r="B71" s="12" t="s">
        <v>120</v>
      </c>
      <c r="C71" s="5" t="s">
        <v>121</v>
      </c>
    </row>
    <row r="72" spans="1:3" ht="33.6" x14ac:dyDescent="0.4">
      <c r="B72" s="12" t="s">
        <v>122</v>
      </c>
      <c r="C72" s="5" t="s">
        <v>123</v>
      </c>
    </row>
    <row r="73" spans="1:3" x14ac:dyDescent="0.4">
      <c r="B73" s="12" t="s">
        <v>124</v>
      </c>
      <c r="C73" s="5" t="s">
        <v>125</v>
      </c>
    </row>
    <row r="74" spans="1:3" ht="33.6" x14ac:dyDescent="0.4">
      <c r="B74" s="12" t="s">
        <v>126</v>
      </c>
      <c r="C74" s="5" t="s">
        <v>127</v>
      </c>
    </row>
    <row r="75" spans="1:3" x14ac:dyDescent="0.4">
      <c r="B75" s="12" t="s">
        <v>128</v>
      </c>
      <c r="C75" s="5" t="s">
        <v>129</v>
      </c>
    </row>
    <row r="76" spans="1:3" x14ac:dyDescent="0.4">
      <c r="A76" s="7"/>
      <c r="B76" s="3" t="s">
        <v>130</v>
      </c>
      <c r="C76" s="6"/>
    </row>
    <row r="77" spans="1:3" x14ac:dyDescent="0.4">
      <c r="B77" s="11" t="s">
        <v>131</v>
      </c>
      <c r="C77" s="5" t="s">
        <v>132</v>
      </c>
    </row>
    <row r="78" spans="1:3" x14ac:dyDescent="0.4">
      <c r="B78" s="12" t="s">
        <v>133</v>
      </c>
      <c r="C78" s="5" t="s">
        <v>134</v>
      </c>
    </row>
    <row r="79" spans="1:3" x14ac:dyDescent="0.4">
      <c r="B79" s="12" t="s">
        <v>135</v>
      </c>
      <c r="C79" s="5" t="s">
        <v>136</v>
      </c>
    </row>
  </sheetData>
  <autoFilter ref="A2:C79" xr:uid="{B78D8B7C-51D0-40FD-9CE8-D377DDF290C2}"/>
  <hyperlinks>
    <hyperlink ref="B4" location="'EU OV1'!B2" display="EU OV1 forma." xr:uid="{C4B1DF9E-928C-4B45-A9F6-59F563B91F24}"/>
    <hyperlink ref="B6" location="'EU INS1'!B2" display="EU INS1 forma." xr:uid="{F037AFF8-6128-4C39-9610-F20D554C903D}"/>
    <hyperlink ref="B16" location="'EU CCyB1'!B2" display="EU CCyB1 forma." xr:uid="{AA0A4733-D4B4-452D-BBC1-5C51E13EE7B1}"/>
    <hyperlink ref="B17" location="'EU CCyB2'!B2" display="EU CCyB2 forma." xr:uid="{DFD832D9-40C8-4AA9-B4DA-E94D0E68AADC}"/>
    <hyperlink ref="B38" location="'EU CR4'!B2" display="EU CR4 forma" xr:uid="{1A7D60DB-7314-4AC5-A312-AE54DF5A3AB6}"/>
    <hyperlink ref="B39" location="'EU CR5'!B2" display="EU CR5 forma" xr:uid="{B266E3AE-7EBA-4785-9BC2-0304096F4923}"/>
    <hyperlink ref="B41" location="'EU CR10.5'!B2" display="EU CR10.5 forma" xr:uid="{7DA7EC5F-19E8-4767-8FF5-A8C0AD9DA385}"/>
    <hyperlink ref="B43" location="'EU CCR1'!B2" display="EU CCR1 forma" xr:uid="{CAF0D3F1-718D-4DE1-A72E-D82841B97EEA}"/>
    <hyperlink ref="B44" location="'EU CCR3'!B2" display="EU CCR3 forma" xr:uid="{47A36865-BB13-49A8-9D04-752A8A990829}"/>
    <hyperlink ref="B45" location="'EU CCR5'!B2" display="EU CCR5 forma" xr:uid="{A333B96C-5E47-496D-A89D-AEF49738365D}"/>
    <hyperlink ref="B51" location="'EU MR1'!B2" display="EU MR1 forma" xr:uid="{895D27B5-31FF-44C8-8EEF-E5421287958D}"/>
    <hyperlink ref="B56" location="'EU OR2'!B2" display="EU OR2 forma" xr:uid="{F1349E82-2EE8-4F56-94E9-18328FEEB542}"/>
    <hyperlink ref="B57" location="'EU OR3'!B2" display="EU OR3 forma" xr:uid="{8148B593-0636-443C-A240-3011B8C8C637}"/>
    <hyperlink ref="B78" location="'EU TLAC1'!B2" display="EU TLAC1" xr:uid="{411B8B97-2608-4085-92F7-489CBB8529E7}"/>
    <hyperlink ref="B79" location="'EU TLAC3'!B2" display="EU TLAC3" xr:uid="{5FEE6FB2-9978-420B-A30B-47B3B973A8EF}"/>
    <hyperlink ref="B77" location="'EU KM2'!B2" display="EU KM2" xr:uid="{C536FDFE-214D-411C-A49D-03B3EA81A3F8}"/>
    <hyperlink ref="B53" location="'EU CVA1'!B2" display="EU CVA1 forma" xr:uid="{B7A559D4-DB79-418A-ABBF-AB0DC4CFA0CE}"/>
    <hyperlink ref="B8" location="'EU LI1'!C2" display="EU LI1 forma. " xr:uid="{B41E2850-A4CA-4CBC-A0F6-B33815855572}"/>
    <hyperlink ref="B9" location="'EU LI2'!B2" display="EU LI2 forma. " xr:uid="{2145125D-37C5-44E0-AB37-F83E0E3C1E84}"/>
    <hyperlink ref="B10" location="'EU LI3'!B2" display="EU LI3 forma. " xr:uid="{DA94391B-6A9D-42A7-8ED7-7FA84D689B78}"/>
    <hyperlink ref="B12" location="'EU CC1'!B2" display="EU CC1 forma. " xr:uid="{1ED6AF95-3789-408B-B6F4-55F63365011A}"/>
    <hyperlink ref="B13" location="'EU CC2'!B2" display="EU CC2 forma. " xr:uid="{F05E47BF-AC0B-4B7A-B8BA-708FC3EC1B80}"/>
    <hyperlink ref="B19" location="'EU LR1'!B2" display="EU LR1 - LRSum forma" xr:uid="{B8AC47CD-C280-4A8F-AA81-28DF7BF31B89}"/>
    <hyperlink ref="B20" location="'EU LR2 - LRCom'!B2" display="EU LR2 - LRCom forma" xr:uid="{C3259C39-DE56-49B9-8FF0-7E0FD01D9EE0}"/>
    <hyperlink ref="B21" location="'EU LR3 - LRSpl'!B2" display="EU LR3 - LRSpl forma" xr:uid="{266E8676-97DB-43D8-99BE-3010045B5CF7}"/>
    <hyperlink ref="B22" location="'EU LR3 - LRSpl'!B21" display="EU LRA lentelė" xr:uid="{47FB0730-8459-4870-B53C-D0C352980DE6}"/>
    <hyperlink ref="B5" location="'EU KM1'!B2" display="EU KM1 forma." xr:uid="{D8AF97C3-2874-4FBB-A131-331069780C6F}"/>
    <hyperlink ref="B14" location="'EU CCA'!B2" display="EU CCA forma. " xr:uid="{DBD63985-FC98-49A2-AC20-9B6EECDCBD85}"/>
    <hyperlink ref="B24" location="'EU LIQ1'!B2" display="EU LIQ1 forma" xr:uid="{1EE7C3FF-A680-40DA-86EA-2B88DC0B4635}"/>
    <hyperlink ref="B25" location="'EU LIQ2'!B2" display="EU LIQ2 forma" xr:uid="{BDBDE0F3-33CA-42A8-970A-07ABA0C96749}"/>
    <hyperlink ref="B27" location="'EU CR1'!B2" display="EU CR1 forma" xr:uid="{B77E21D5-03CF-4204-99B6-B8D872D3B217}"/>
    <hyperlink ref="B28" location="'EU CR1-A'!B2" display="EU CR1-A forma" xr:uid="{0FBA112F-487F-4255-A0AD-85D4161F7F16}"/>
    <hyperlink ref="B29" location="'EU CR2'!B2" display="EU CR2 forma" xr:uid="{555BBC5C-984C-4366-8D63-A04974C61EBE}"/>
    <hyperlink ref="B30" location="'EU CQ1'!B2" display="EU CQ1 forma" xr:uid="{5B8BBAD8-80B8-4DC1-AB93-898FE5719BBE}"/>
    <hyperlink ref="B31" location="'EU CQ3'!B2" display="EU CQ3 forma" xr:uid="{41850964-B0B2-4C8A-A07F-8A2FA884FC4B}"/>
    <hyperlink ref="B32" location="'EU CQ4'!B2" display="EU CQ4 forma" xr:uid="{3ED00E3F-9AA8-4525-B8CB-B9AFCBD68C21}"/>
    <hyperlink ref="B33" location="'EU CQ5'!B2" display="EU CQ5 forma" xr:uid="{0F0A5DD8-FA8F-40C6-B5B1-8E71908B4CEC}"/>
    <hyperlink ref="B34" location="'EU CQ7'!B2" display="EU CQ7 forma" xr:uid="{216A2CCA-D1F7-43D6-B818-C0677F9D4F1D}"/>
    <hyperlink ref="B36" location="'EU CR3'!B2" display="EU CR3 forma" xr:uid="{C869494D-BB54-451E-85EA-A2590BEA0971}"/>
    <hyperlink ref="B67" location="'EU AE1'!B2" display="EU AE1 forma" xr:uid="{11B2DD44-9108-4DD8-AD74-405F50044F77}"/>
    <hyperlink ref="B68" location="'EU AE2'!B2" display="EU AE2 forma" xr:uid="{8EA8CCC5-0A3A-4B13-B443-C3CEDF021ABE}"/>
    <hyperlink ref="B69" location="'EU AE3'!B2" display="EU AE3 forma" xr:uid="{05483D20-BB78-4902-A409-974A971B7B49}"/>
    <hyperlink ref="B55" location="'EU OR1'!B2" display="EU OR1 forma" xr:uid="{1B0C0286-3205-4ABD-85FE-D6F39FF8A3DE}"/>
    <hyperlink ref="B47" location="'EU SEC1'!B2" display="EU SEC1 forma" xr:uid="{1DB9E387-5EDD-44A9-9C66-36978E8B4A15}"/>
    <hyperlink ref="B48" location="'EU SEC3'!B2" display="EU SEC3 forma" xr:uid="{FD86D7D5-7782-487D-A96C-636B64F0E4E1}"/>
    <hyperlink ref="B49" location="'EU SEC5'!B2" display="EU SEC5 forma" xr:uid="{FCB2FA67-CD97-4C68-9A63-A4415DD18DBF}"/>
    <hyperlink ref="B59" location="'EU IRRBB1'!B2" display="EU IRRBB1 forma" xr:uid="{AF78D11F-6F9F-4C6D-9FAF-FE69A781BC4E}"/>
    <hyperlink ref="B61" location="'EU REM1'!B2" display="EU REM1 forma" xr:uid="{05FE1273-ADC1-4FD3-AB08-F519337068BF}"/>
    <hyperlink ref="B62" location="'REM2'!B2" display="EU REM2 forma" xr:uid="{D6327CD9-7EEB-4D7D-96B9-0CFF6BDABD5E}"/>
    <hyperlink ref="B63" location="'REM3'!B2" display="EU REM3 forma" xr:uid="{9436F4EA-7A35-4BF8-9E91-E3F6C586F5D1}"/>
    <hyperlink ref="B64" location="'REM4'!B2" display="EU REM4 forma" xr:uid="{BCD3CE51-E455-440B-A858-A7E6D4FC8242}"/>
    <hyperlink ref="B65" location="'REM5'!B2" display="EU REM5 forma" xr:uid="{1F631339-E339-4C61-8410-B684F6C77726}"/>
    <hyperlink ref="B71" location="'1.KKpertvrk.riz.-bankinė k.'!B2" display="1 šablonas" xr:uid="{A08FB0AD-EA0A-4C25-AF45-9D8D01D4E567}"/>
    <hyperlink ref="B72" location="'2.KKpertv.–BK.NT užtikr.pr.'!B2" display="2 šablonas" xr:uid="{013BA87B-20B8-4768-9BA9-2D65C6645A57}"/>
    <hyperlink ref="B73" location="'3.KKpertv.–BK.suderin. param.'!B2" display="3 šablonas" xr:uid="{FC0FE1D0-CF0B-4CC2-BB55-C826405EBBE6}"/>
    <hyperlink ref="B74" location="'4.KKpertvrk.–didieji teršėjai'!B2" display="4 šablonas" xr:uid="{92DC6D02-5C62-48DF-B2F3-5FFEC9838A33}"/>
    <hyperlink ref="B75" location="'5.KK fizinė rizika'!B2" display="5 šablonas" xr:uid="{77FCB557-AA92-4400-9024-77AAD13821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DF42-54C6-461C-8119-3A38D9A94138}">
  <sheetPr>
    <tabColor rgb="FF575783"/>
  </sheetPr>
  <dimension ref="B2:J55"/>
  <sheetViews>
    <sheetView workbookViewId="0">
      <selection activeCell="C14" sqref="C14"/>
    </sheetView>
  </sheetViews>
  <sheetFormatPr defaultColWidth="9" defaultRowHeight="14.4" x14ac:dyDescent="0.3"/>
  <cols>
    <col min="1" max="1" width="4" style="24" customWidth="1"/>
    <col min="2" max="2" width="9" style="24"/>
    <col min="3" max="3" width="118.77734375" style="24" bestFit="1" customWidth="1"/>
    <col min="4" max="10" width="46.44140625" style="24" customWidth="1"/>
    <col min="11" max="16384" width="9" style="24"/>
  </cols>
  <sheetData>
    <row r="2" spans="2:10" ht="21" x14ac:dyDescent="0.3">
      <c r="B2" s="68" t="s">
        <v>861</v>
      </c>
    </row>
    <row r="4" spans="2:10" ht="27" customHeight="1" x14ac:dyDescent="0.3">
      <c r="B4" s="35"/>
      <c r="C4" s="32"/>
      <c r="D4" s="20" t="s">
        <v>886</v>
      </c>
      <c r="E4" s="20" t="s">
        <v>887</v>
      </c>
      <c r="F4" s="20" t="s">
        <v>890</v>
      </c>
      <c r="G4" s="20" t="s">
        <v>893</v>
      </c>
      <c r="H4" s="20" t="s">
        <v>906</v>
      </c>
      <c r="I4" s="20" t="s">
        <v>916</v>
      </c>
      <c r="J4" s="20" t="s">
        <v>926</v>
      </c>
    </row>
    <row r="5" spans="2:10" x14ac:dyDescent="0.3">
      <c r="B5" s="184">
        <v>1</v>
      </c>
      <c r="C5" s="274" t="s">
        <v>448</v>
      </c>
      <c r="D5" s="274" t="s">
        <v>407</v>
      </c>
      <c r="E5" s="274" t="s">
        <v>407</v>
      </c>
      <c r="F5" s="274" t="s">
        <v>407</v>
      </c>
      <c r="G5" s="274" t="s">
        <v>407</v>
      </c>
      <c r="H5" s="274" t="s">
        <v>407</v>
      </c>
      <c r="I5" s="274" t="s">
        <v>407</v>
      </c>
      <c r="J5" s="274" t="s">
        <v>407</v>
      </c>
    </row>
    <row r="6" spans="2:10" x14ac:dyDescent="0.3">
      <c r="B6" s="184">
        <v>2</v>
      </c>
      <c r="C6" s="274" t="s">
        <v>449</v>
      </c>
      <c r="D6" s="274" t="s">
        <v>862</v>
      </c>
      <c r="E6" s="274" t="s">
        <v>888</v>
      </c>
      <c r="F6" s="274" t="s">
        <v>891</v>
      </c>
      <c r="G6" s="274" t="s">
        <v>894</v>
      </c>
      <c r="H6" s="274" t="s">
        <v>907</v>
      </c>
      <c r="I6" s="274" t="s">
        <v>917</v>
      </c>
      <c r="J6" s="274" t="s">
        <v>927</v>
      </c>
    </row>
    <row r="7" spans="2:10" x14ac:dyDescent="0.3">
      <c r="B7" s="184" t="s">
        <v>450</v>
      </c>
      <c r="C7" s="274" t="s">
        <v>451</v>
      </c>
      <c r="D7" s="274" t="s">
        <v>863</v>
      </c>
      <c r="E7" s="274" t="s">
        <v>863</v>
      </c>
      <c r="F7" s="274" t="s">
        <v>863</v>
      </c>
      <c r="G7" s="274" t="s">
        <v>863</v>
      </c>
      <c r="H7" s="274" t="s">
        <v>863</v>
      </c>
      <c r="I7" s="274" t="s">
        <v>863</v>
      </c>
      <c r="J7" s="274" t="s">
        <v>863</v>
      </c>
    </row>
    <row r="8" spans="2:10" x14ac:dyDescent="0.3">
      <c r="B8" s="184">
        <v>3</v>
      </c>
      <c r="C8" s="274" t="s">
        <v>452</v>
      </c>
      <c r="D8" s="274" t="s">
        <v>864</v>
      </c>
      <c r="E8" s="274" t="s">
        <v>864</v>
      </c>
      <c r="F8" s="274" t="s">
        <v>864</v>
      </c>
      <c r="G8" s="274" t="s">
        <v>864</v>
      </c>
      <c r="H8" s="274" t="s">
        <v>908</v>
      </c>
      <c r="I8" s="274" t="s">
        <v>908</v>
      </c>
      <c r="J8" s="274" t="s">
        <v>908</v>
      </c>
    </row>
    <row r="9" spans="2:10" x14ac:dyDescent="0.3">
      <c r="B9" s="184" t="s">
        <v>453</v>
      </c>
      <c r="C9" s="274" t="s">
        <v>454</v>
      </c>
      <c r="D9" s="274" t="s">
        <v>865</v>
      </c>
      <c r="E9" s="274" t="s">
        <v>865</v>
      </c>
      <c r="F9" s="274" t="s">
        <v>865</v>
      </c>
      <c r="G9" s="274" t="s">
        <v>865</v>
      </c>
      <c r="H9" s="274" t="s">
        <v>874</v>
      </c>
      <c r="I9" s="274" t="s">
        <v>865</v>
      </c>
      <c r="J9" s="274" t="s">
        <v>865</v>
      </c>
    </row>
    <row r="10" spans="2:10" x14ac:dyDescent="0.3">
      <c r="B10" s="326"/>
      <c r="C10" s="327" t="s">
        <v>455</v>
      </c>
      <c r="D10" s="328"/>
      <c r="E10" s="328"/>
      <c r="F10" s="328"/>
      <c r="G10" s="328"/>
      <c r="H10" s="328"/>
      <c r="I10" s="328"/>
      <c r="J10" s="328"/>
    </row>
    <row r="11" spans="2:10" x14ac:dyDescent="0.3">
      <c r="B11" s="184">
        <v>4</v>
      </c>
      <c r="C11" s="274" t="s">
        <v>456</v>
      </c>
      <c r="D11" s="274" t="s">
        <v>866</v>
      </c>
      <c r="E11" s="274" t="s">
        <v>866</v>
      </c>
      <c r="F11" s="274" t="s">
        <v>866</v>
      </c>
      <c r="G11" s="274" t="s">
        <v>895</v>
      </c>
      <c r="H11" s="274" t="s">
        <v>580</v>
      </c>
      <c r="I11" s="274" t="s">
        <v>904</v>
      </c>
      <c r="J11" s="274" t="s">
        <v>904</v>
      </c>
    </row>
    <row r="12" spans="2:10" x14ac:dyDescent="0.3">
      <c r="B12" s="184">
        <v>5</v>
      </c>
      <c r="C12" s="274" t="s">
        <v>457</v>
      </c>
      <c r="D12" s="274" t="s">
        <v>866</v>
      </c>
      <c r="E12" s="274" t="s">
        <v>866</v>
      </c>
      <c r="F12" s="274" t="s">
        <v>866</v>
      </c>
      <c r="G12" s="274" t="s">
        <v>895</v>
      </c>
      <c r="H12" s="274" t="s">
        <v>580</v>
      </c>
      <c r="I12" s="274" t="s">
        <v>904</v>
      </c>
      <c r="J12" s="274" t="s">
        <v>904</v>
      </c>
    </row>
    <row r="13" spans="2:10" x14ac:dyDescent="0.3">
      <c r="B13" s="184">
        <v>6</v>
      </c>
      <c r="C13" s="274" t="s">
        <v>458</v>
      </c>
      <c r="D13" s="274" t="s">
        <v>867</v>
      </c>
      <c r="E13" s="274" t="s">
        <v>867</v>
      </c>
      <c r="F13" s="274" t="s">
        <v>867</v>
      </c>
      <c r="G13" s="274" t="s">
        <v>867</v>
      </c>
      <c r="H13" s="274" t="s">
        <v>867</v>
      </c>
      <c r="I13" s="274" t="s">
        <v>867</v>
      </c>
      <c r="J13" s="274" t="s">
        <v>867</v>
      </c>
    </row>
    <row r="14" spans="2:10" ht="28.8" x14ac:dyDescent="0.3">
      <c r="B14" s="184">
        <v>7</v>
      </c>
      <c r="C14" s="274" t="s">
        <v>459</v>
      </c>
      <c r="D14" s="185" t="s">
        <v>868</v>
      </c>
      <c r="E14" s="185" t="s">
        <v>868</v>
      </c>
      <c r="F14" s="185" t="s">
        <v>868</v>
      </c>
      <c r="G14" s="185" t="s">
        <v>896</v>
      </c>
      <c r="H14" s="185" t="s">
        <v>909</v>
      </c>
      <c r="I14" s="185" t="s">
        <v>918</v>
      </c>
      <c r="J14" s="185" t="s">
        <v>918</v>
      </c>
    </row>
    <row r="15" spans="2:10" x14ac:dyDescent="0.3">
      <c r="B15" s="184">
        <v>8</v>
      </c>
      <c r="C15" s="274" t="s">
        <v>460</v>
      </c>
      <c r="D15" s="329">
        <v>300</v>
      </c>
      <c r="E15" s="329">
        <v>300</v>
      </c>
      <c r="F15" s="329">
        <v>300</v>
      </c>
      <c r="G15" s="329">
        <v>50</v>
      </c>
      <c r="H15" s="329">
        <v>189.2</v>
      </c>
      <c r="I15" s="329">
        <v>50</v>
      </c>
      <c r="J15" s="329">
        <v>25</v>
      </c>
    </row>
    <row r="16" spans="2:10" x14ac:dyDescent="0.3">
      <c r="B16" s="184">
        <v>9</v>
      </c>
      <c r="C16" s="274" t="s">
        <v>461</v>
      </c>
      <c r="D16" s="329">
        <v>300000000</v>
      </c>
      <c r="E16" s="329">
        <v>300000000</v>
      </c>
      <c r="F16" s="329">
        <v>300000000</v>
      </c>
      <c r="G16" s="329">
        <v>50000000</v>
      </c>
      <c r="H16" s="329">
        <v>189195680.13</v>
      </c>
      <c r="I16" s="329">
        <v>50000000</v>
      </c>
      <c r="J16" s="329">
        <v>25000000</v>
      </c>
    </row>
    <row r="17" spans="2:10" x14ac:dyDescent="0.3">
      <c r="B17" s="184" t="s">
        <v>462</v>
      </c>
      <c r="C17" s="274" t="s">
        <v>463</v>
      </c>
      <c r="D17" s="329">
        <v>1000</v>
      </c>
      <c r="E17" s="329">
        <v>1000</v>
      </c>
      <c r="F17" s="329">
        <v>1000</v>
      </c>
      <c r="G17" s="329">
        <v>1000</v>
      </c>
      <c r="H17" s="329">
        <v>0.28999999999999998</v>
      </c>
      <c r="I17" s="329">
        <v>1000</v>
      </c>
      <c r="J17" s="329">
        <v>1000</v>
      </c>
    </row>
    <row r="18" spans="2:10" x14ac:dyDescent="0.3">
      <c r="B18" s="184" t="s">
        <v>464</v>
      </c>
      <c r="C18" s="274" t="s">
        <v>465</v>
      </c>
      <c r="D18" s="329">
        <v>1000</v>
      </c>
      <c r="E18" s="329">
        <v>1000</v>
      </c>
      <c r="F18" s="329">
        <v>1000</v>
      </c>
      <c r="G18" s="329">
        <v>1000</v>
      </c>
      <c r="H18" s="330" t="s">
        <v>518</v>
      </c>
      <c r="I18" s="330">
        <v>1000</v>
      </c>
      <c r="J18" s="330">
        <v>1000</v>
      </c>
    </row>
    <row r="19" spans="2:10" x14ac:dyDescent="0.3">
      <c r="B19" s="184">
        <v>10</v>
      </c>
      <c r="C19" s="274" t="s">
        <v>466</v>
      </c>
      <c r="D19" s="331" t="s">
        <v>869</v>
      </c>
      <c r="E19" s="331" t="s">
        <v>869</v>
      </c>
      <c r="F19" s="331" t="s">
        <v>869</v>
      </c>
      <c r="G19" s="331" t="s">
        <v>869</v>
      </c>
      <c r="H19" s="331" t="s">
        <v>910</v>
      </c>
      <c r="I19" s="331" t="s">
        <v>869</v>
      </c>
      <c r="J19" s="331" t="s">
        <v>869</v>
      </c>
    </row>
    <row r="20" spans="2:10" x14ac:dyDescent="0.3">
      <c r="B20" s="184">
        <v>11</v>
      </c>
      <c r="C20" s="274" t="s">
        <v>467</v>
      </c>
      <c r="D20" s="332">
        <v>45540</v>
      </c>
      <c r="E20" s="332">
        <v>45741</v>
      </c>
      <c r="F20" s="332">
        <v>45937</v>
      </c>
      <c r="G20" s="332">
        <v>45582</v>
      </c>
      <c r="H20" s="332">
        <v>34667</v>
      </c>
      <c r="I20" s="332">
        <v>45099</v>
      </c>
      <c r="J20" s="332">
        <v>45434</v>
      </c>
    </row>
    <row r="21" spans="2:10" x14ac:dyDescent="0.3">
      <c r="B21" s="184">
        <v>12</v>
      </c>
      <c r="C21" s="274" t="s">
        <v>468</v>
      </c>
      <c r="D21" s="331" t="s">
        <v>870</v>
      </c>
      <c r="E21" s="331" t="s">
        <v>870</v>
      </c>
      <c r="F21" s="331" t="s">
        <v>870</v>
      </c>
      <c r="G21" s="331" t="s">
        <v>897</v>
      </c>
      <c r="H21" s="331" t="s">
        <v>897</v>
      </c>
      <c r="I21" s="331" t="s">
        <v>870</v>
      </c>
      <c r="J21" s="331" t="s">
        <v>870</v>
      </c>
    </row>
    <row r="22" spans="2:10" x14ac:dyDescent="0.3">
      <c r="B22" s="184">
        <v>13</v>
      </c>
      <c r="C22" s="274" t="s">
        <v>469</v>
      </c>
      <c r="D22" s="332">
        <v>47092</v>
      </c>
      <c r="E22" s="332">
        <v>47659</v>
      </c>
      <c r="F22" s="332">
        <v>47398</v>
      </c>
      <c r="G22" s="332" t="s">
        <v>897</v>
      </c>
      <c r="H22" s="332" t="s">
        <v>911</v>
      </c>
      <c r="I22" s="332">
        <v>48752</v>
      </c>
      <c r="J22" s="332">
        <v>49086</v>
      </c>
    </row>
    <row r="23" spans="2:10" x14ac:dyDescent="0.3">
      <c r="B23" s="184">
        <v>14</v>
      </c>
      <c r="C23" s="274" t="s">
        <v>470</v>
      </c>
      <c r="D23" s="331" t="s">
        <v>865</v>
      </c>
      <c r="E23" s="331" t="s">
        <v>865</v>
      </c>
      <c r="F23" s="331" t="s">
        <v>865</v>
      </c>
      <c r="G23" s="331" t="s">
        <v>865</v>
      </c>
      <c r="H23" s="331" t="s">
        <v>871</v>
      </c>
      <c r="I23" s="331" t="s">
        <v>865</v>
      </c>
      <c r="J23" s="331" t="s">
        <v>865</v>
      </c>
    </row>
    <row r="24" spans="2:10" x14ac:dyDescent="0.3">
      <c r="B24" s="184">
        <v>15</v>
      </c>
      <c r="C24" s="274" t="s">
        <v>471</v>
      </c>
      <c r="D24" s="332">
        <v>46726</v>
      </c>
      <c r="E24" s="332">
        <v>47294</v>
      </c>
      <c r="F24" s="332">
        <v>47033</v>
      </c>
      <c r="G24" s="332">
        <v>47398</v>
      </c>
      <c r="H24" s="332" t="s">
        <v>518</v>
      </c>
      <c r="I24" s="332" t="s">
        <v>919</v>
      </c>
      <c r="J24" s="332" t="s">
        <v>928</v>
      </c>
    </row>
    <row r="25" spans="2:10" ht="28.8" x14ac:dyDescent="0.3">
      <c r="B25" s="184">
        <v>16</v>
      </c>
      <c r="C25" s="274" t="s">
        <v>472</v>
      </c>
      <c r="D25" s="331" t="s">
        <v>871</v>
      </c>
      <c r="E25" s="331" t="s">
        <v>871</v>
      </c>
      <c r="F25" s="331" t="s">
        <v>871</v>
      </c>
      <c r="G25" s="331" t="s">
        <v>871</v>
      </c>
      <c r="H25" s="331" t="s">
        <v>518</v>
      </c>
      <c r="I25" s="331" t="s">
        <v>920</v>
      </c>
      <c r="J25" s="333" t="s">
        <v>929</v>
      </c>
    </row>
    <row r="26" spans="2:10" x14ac:dyDescent="0.3">
      <c r="B26" s="326"/>
      <c r="C26" s="327" t="s">
        <v>473</v>
      </c>
      <c r="D26" s="328"/>
      <c r="E26" s="328"/>
      <c r="F26" s="328"/>
      <c r="G26" s="328"/>
      <c r="H26" s="328"/>
      <c r="I26" s="328"/>
      <c r="J26" s="328"/>
    </row>
    <row r="27" spans="2:10" x14ac:dyDescent="0.3">
      <c r="B27" s="184">
        <v>17</v>
      </c>
      <c r="C27" s="274" t="s">
        <v>474</v>
      </c>
      <c r="D27" s="274" t="s">
        <v>872</v>
      </c>
      <c r="E27" s="274" t="s">
        <v>872</v>
      </c>
      <c r="F27" s="274" t="s">
        <v>872</v>
      </c>
      <c r="G27" s="274" t="s">
        <v>898</v>
      </c>
      <c r="H27" s="274" t="s">
        <v>912</v>
      </c>
      <c r="I27" s="274" t="s">
        <v>872</v>
      </c>
      <c r="J27" s="274" t="s">
        <v>898</v>
      </c>
    </row>
    <row r="28" spans="2:10" x14ac:dyDescent="0.3">
      <c r="B28" s="184">
        <v>18</v>
      </c>
      <c r="C28" s="274" t="s">
        <v>475</v>
      </c>
      <c r="D28" s="274" t="s">
        <v>873</v>
      </c>
      <c r="E28" s="274" t="s">
        <v>889</v>
      </c>
      <c r="F28" s="274" t="s">
        <v>892</v>
      </c>
      <c r="G28" s="274" t="s">
        <v>899</v>
      </c>
      <c r="H28" s="274" t="s">
        <v>518</v>
      </c>
      <c r="I28" s="274" t="s">
        <v>921</v>
      </c>
      <c r="J28" s="274" t="s">
        <v>930</v>
      </c>
    </row>
    <row r="29" spans="2:10" x14ac:dyDescent="0.3">
      <c r="B29" s="184">
        <v>19</v>
      </c>
      <c r="C29" s="274" t="s">
        <v>476</v>
      </c>
      <c r="D29" s="274" t="s">
        <v>874</v>
      </c>
      <c r="E29" s="274" t="s">
        <v>874</v>
      </c>
      <c r="F29" s="274" t="s">
        <v>874</v>
      </c>
      <c r="G29" s="274" t="s">
        <v>874</v>
      </c>
      <c r="H29" s="274" t="s">
        <v>871</v>
      </c>
      <c r="I29" s="274" t="s">
        <v>874</v>
      </c>
      <c r="J29" s="274" t="s">
        <v>874</v>
      </c>
    </row>
    <row r="30" spans="2:10" x14ac:dyDescent="0.3">
      <c r="B30" s="184" t="s">
        <v>477</v>
      </c>
      <c r="C30" s="274" t="s">
        <v>478</v>
      </c>
      <c r="D30" s="274" t="s">
        <v>875</v>
      </c>
      <c r="E30" s="274" t="s">
        <v>875</v>
      </c>
      <c r="F30" s="274" t="s">
        <v>875</v>
      </c>
      <c r="G30" s="274" t="s">
        <v>875</v>
      </c>
      <c r="H30" s="274" t="s">
        <v>913</v>
      </c>
      <c r="I30" s="274" t="s">
        <v>875</v>
      </c>
      <c r="J30" s="274" t="s">
        <v>875</v>
      </c>
    </row>
    <row r="31" spans="2:10" x14ac:dyDescent="0.3">
      <c r="B31" s="184" t="s">
        <v>479</v>
      </c>
      <c r="C31" s="274" t="s">
        <v>480</v>
      </c>
      <c r="D31" s="274" t="s">
        <v>875</v>
      </c>
      <c r="E31" s="274" t="s">
        <v>875</v>
      </c>
      <c r="F31" s="274" t="s">
        <v>875</v>
      </c>
      <c r="G31" s="274" t="s">
        <v>875</v>
      </c>
      <c r="H31" s="274" t="s">
        <v>913</v>
      </c>
      <c r="I31" s="274" t="s">
        <v>875</v>
      </c>
      <c r="J31" s="274" t="s">
        <v>875</v>
      </c>
    </row>
    <row r="32" spans="2:10" x14ac:dyDescent="0.3">
      <c r="B32" s="184">
        <v>21</v>
      </c>
      <c r="C32" s="274" t="s">
        <v>481</v>
      </c>
      <c r="D32" s="274" t="s">
        <v>518</v>
      </c>
      <c r="E32" s="274" t="s">
        <v>518</v>
      </c>
      <c r="F32" s="274" t="s">
        <v>518</v>
      </c>
      <c r="G32" s="274" t="s">
        <v>518</v>
      </c>
      <c r="H32" s="274" t="s">
        <v>518</v>
      </c>
      <c r="I32" s="274" t="s">
        <v>518</v>
      </c>
      <c r="J32" s="274" t="s">
        <v>518</v>
      </c>
    </row>
    <row r="33" spans="2:10" x14ac:dyDescent="0.3">
      <c r="B33" s="184">
        <v>22</v>
      </c>
      <c r="C33" s="274" t="s">
        <v>482</v>
      </c>
      <c r="D33" s="274" t="s">
        <v>876</v>
      </c>
      <c r="E33" s="274" t="s">
        <v>876</v>
      </c>
      <c r="F33" s="274" t="s">
        <v>876</v>
      </c>
      <c r="G33" s="274" t="s">
        <v>876</v>
      </c>
      <c r="H33" s="274" t="s">
        <v>876</v>
      </c>
      <c r="I33" s="274" t="s">
        <v>876</v>
      </c>
      <c r="J33" s="274" t="s">
        <v>876</v>
      </c>
    </row>
    <row r="34" spans="2:10" x14ac:dyDescent="0.3">
      <c r="B34" s="184">
        <v>23</v>
      </c>
      <c r="C34" s="274" t="s">
        <v>483</v>
      </c>
      <c r="D34" s="274" t="s">
        <v>877</v>
      </c>
      <c r="E34" s="274" t="s">
        <v>877</v>
      </c>
      <c r="F34" s="274" t="s">
        <v>877</v>
      </c>
      <c r="G34" s="274" t="s">
        <v>900</v>
      </c>
      <c r="H34" s="274" t="s">
        <v>900</v>
      </c>
      <c r="I34" s="274" t="s">
        <v>877</v>
      </c>
      <c r="J34" s="274" t="s">
        <v>877</v>
      </c>
    </row>
    <row r="35" spans="2:10" ht="57.6" x14ac:dyDescent="0.3">
      <c r="B35" s="184">
        <v>24</v>
      </c>
      <c r="C35" s="274" t="s">
        <v>484</v>
      </c>
      <c r="D35" s="185" t="s">
        <v>878</v>
      </c>
      <c r="E35" s="185" t="s">
        <v>878</v>
      </c>
      <c r="F35" s="185" t="s">
        <v>878</v>
      </c>
      <c r="G35" s="185" t="s">
        <v>518</v>
      </c>
      <c r="H35" s="185" t="s">
        <v>518</v>
      </c>
      <c r="I35" s="185" t="s">
        <v>922</v>
      </c>
      <c r="J35" s="185" t="s">
        <v>922</v>
      </c>
    </row>
    <row r="36" spans="2:10" x14ac:dyDescent="0.3">
      <c r="B36" s="184">
        <v>25</v>
      </c>
      <c r="C36" s="274" t="s">
        <v>485</v>
      </c>
      <c r="D36" s="274" t="s">
        <v>879</v>
      </c>
      <c r="E36" s="274" t="s">
        <v>879</v>
      </c>
      <c r="F36" s="274" t="s">
        <v>879</v>
      </c>
      <c r="G36" s="274" t="s">
        <v>518</v>
      </c>
      <c r="H36" s="274" t="s">
        <v>518</v>
      </c>
      <c r="I36" s="274" t="s">
        <v>879</v>
      </c>
      <c r="J36" s="274" t="s">
        <v>879</v>
      </c>
    </row>
    <row r="37" spans="2:10" x14ac:dyDescent="0.3">
      <c r="B37" s="184">
        <v>26</v>
      </c>
      <c r="C37" s="274" t="s">
        <v>486</v>
      </c>
      <c r="D37" s="274" t="s">
        <v>880</v>
      </c>
      <c r="E37" s="274" t="s">
        <v>880</v>
      </c>
      <c r="F37" s="274" t="s">
        <v>880</v>
      </c>
      <c r="G37" s="274" t="s">
        <v>518</v>
      </c>
      <c r="H37" s="274" t="s">
        <v>518</v>
      </c>
      <c r="I37" s="274" t="s">
        <v>880</v>
      </c>
      <c r="J37" s="274" t="s">
        <v>880</v>
      </c>
    </row>
    <row r="38" spans="2:10" x14ac:dyDescent="0.3">
      <c r="B38" s="184">
        <v>27</v>
      </c>
      <c r="C38" s="274" t="s">
        <v>487</v>
      </c>
      <c r="D38" s="274" t="s">
        <v>518</v>
      </c>
      <c r="E38" s="274" t="s">
        <v>518</v>
      </c>
      <c r="F38" s="274" t="s">
        <v>518</v>
      </c>
      <c r="G38" s="274" t="s">
        <v>518</v>
      </c>
      <c r="H38" s="274" t="s">
        <v>518</v>
      </c>
      <c r="I38" s="274" t="s">
        <v>518</v>
      </c>
      <c r="J38" s="274" t="s">
        <v>518</v>
      </c>
    </row>
    <row r="39" spans="2:10" x14ac:dyDescent="0.3">
      <c r="B39" s="184">
        <v>28</v>
      </c>
      <c r="C39" s="274" t="s">
        <v>488</v>
      </c>
      <c r="D39" s="274" t="s">
        <v>881</v>
      </c>
      <c r="E39" s="274" t="s">
        <v>881</v>
      </c>
      <c r="F39" s="274" t="s">
        <v>881</v>
      </c>
      <c r="G39" s="274" t="s">
        <v>518</v>
      </c>
      <c r="H39" s="274" t="s">
        <v>518</v>
      </c>
      <c r="I39" s="274" t="s">
        <v>923</v>
      </c>
      <c r="J39" s="274" t="s">
        <v>923</v>
      </c>
    </row>
    <row r="40" spans="2:10" x14ac:dyDescent="0.3">
      <c r="B40" s="184">
        <v>29</v>
      </c>
      <c r="C40" s="274" t="s">
        <v>489</v>
      </c>
      <c r="D40" s="274" t="s">
        <v>407</v>
      </c>
      <c r="E40" s="274" t="s">
        <v>407</v>
      </c>
      <c r="F40" s="274" t="s">
        <v>407</v>
      </c>
      <c r="G40" s="274" t="s">
        <v>518</v>
      </c>
      <c r="H40" s="274" t="s">
        <v>518</v>
      </c>
      <c r="I40" s="274" t="s">
        <v>407</v>
      </c>
      <c r="J40" s="274" t="s">
        <v>407</v>
      </c>
    </row>
    <row r="41" spans="2:10" x14ac:dyDescent="0.3">
      <c r="B41" s="184">
        <v>30</v>
      </c>
      <c r="C41" s="274" t="s">
        <v>490</v>
      </c>
      <c r="D41" s="274" t="s">
        <v>865</v>
      </c>
      <c r="E41" s="274" t="s">
        <v>865</v>
      </c>
      <c r="F41" s="274" t="s">
        <v>865</v>
      </c>
      <c r="G41" s="274" t="s">
        <v>865</v>
      </c>
      <c r="H41" s="274" t="s">
        <v>871</v>
      </c>
      <c r="I41" s="274" t="s">
        <v>865</v>
      </c>
      <c r="J41" s="274" t="s">
        <v>865</v>
      </c>
    </row>
    <row r="42" spans="2:10" ht="72" x14ac:dyDescent="0.3">
      <c r="B42" s="184">
        <v>31</v>
      </c>
      <c r="C42" s="274" t="s">
        <v>491</v>
      </c>
      <c r="D42" s="185" t="s">
        <v>878</v>
      </c>
      <c r="E42" s="185" t="s">
        <v>878</v>
      </c>
      <c r="F42" s="185" t="s">
        <v>878</v>
      </c>
      <c r="G42" s="185" t="s">
        <v>901</v>
      </c>
      <c r="H42" s="185" t="s">
        <v>518</v>
      </c>
      <c r="I42" s="185" t="s">
        <v>922</v>
      </c>
      <c r="J42" s="185" t="s">
        <v>922</v>
      </c>
    </row>
    <row r="43" spans="2:10" x14ac:dyDescent="0.3">
      <c r="B43" s="184">
        <v>32</v>
      </c>
      <c r="C43" s="274" t="s">
        <v>492</v>
      </c>
      <c r="D43" s="274" t="s">
        <v>879</v>
      </c>
      <c r="E43" s="274" t="s">
        <v>879</v>
      </c>
      <c r="F43" s="274" t="s">
        <v>879</v>
      </c>
      <c r="G43" s="274" t="s">
        <v>879</v>
      </c>
      <c r="H43" s="274" t="s">
        <v>518</v>
      </c>
      <c r="I43" s="274" t="s">
        <v>879</v>
      </c>
      <c r="J43" s="274" t="s">
        <v>879</v>
      </c>
    </row>
    <row r="44" spans="2:10" x14ac:dyDescent="0.3">
      <c r="B44" s="184">
        <v>33</v>
      </c>
      <c r="C44" s="274" t="s">
        <v>493</v>
      </c>
      <c r="D44" s="185" t="s">
        <v>882</v>
      </c>
      <c r="E44" s="185" t="s">
        <v>882</v>
      </c>
      <c r="F44" s="185" t="s">
        <v>882</v>
      </c>
      <c r="G44" s="185" t="s">
        <v>902</v>
      </c>
      <c r="H44" s="185" t="s">
        <v>518</v>
      </c>
      <c r="I44" s="185" t="s">
        <v>882</v>
      </c>
      <c r="J44" s="185" t="s">
        <v>882</v>
      </c>
    </row>
    <row r="45" spans="2:10" x14ac:dyDescent="0.3">
      <c r="B45" s="184">
        <v>34</v>
      </c>
      <c r="C45" s="274" t="s">
        <v>494</v>
      </c>
      <c r="D45" s="274" t="s">
        <v>518</v>
      </c>
      <c r="E45" s="274" t="s">
        <v>518</v>
      </c>
      <c r="F45" s="274" t="s">
        <v>518</v>
      </c>
      <c r="G45" s="274" t="s">
        <v>903</v>
      </c>
      <c r="H45" s="274" t="s">
        <v>518</v>
      </c>
      <c r="I45" s="274" t="s">
        <v>518</v>
      </c>
      <c r="J45" s="274" t="s">
        <v>518</v>
      </c>
    </row>
    <row r="46" spans="2:10" ht="43.2" x14ac:dyDescent="0.3">
      <c r="B46" s="149" t="s">
        <v>495</v>
      </c>
      <c r="C46" s="334" t="s">
        <v>496</v>
      </c>
      <c r="D46" s="185" t="s">
        <v>883</v>
      </c>
      <c r="E46" s="185" t="s">
        <v>883</v>
      </c>
      <c r="F46" s="185" t="s">
        <v>883</v>
      </c>
      <c r="G46" s="185" t="s">
        <v>883</v>
      </c>
      <c r="H46" s="185" t="s">
        <v>914</v>
      </c>
      <c r="I46" s="185" t="s">
        <v>883</v>
      </c>
      <c r="J46" s="185" t="s">
        <v>883</v>
      </c>
    </row>
    <row r="47" spans="2:10" x14ac:dyDescent="0.3">
      <c r="B47" s="149" t="s">
        <v>497</v>
      </c>
      <c r="C47" s="334" t="s">
        <v>498</v>
      </c>
      <c r="D47" s="331">
        <v>4</v>
      </c>
      <c r="E47" s="331">
        <v>4</v>
      </c>
      <c r="F47" s="331">
        <v>4</v>
      </c>
      <c r="G47" s="331">
        <v>2</v>
      </c>
      <c r="H47" s="331">
        <v>1</v>
      </c>
      <c r="I47" s="331">
        <v>3</v>
      </c>
      <c r="J47" s="331">
        <v>3</v>
      </c>
    </row>
    <row r="48" spans="2:10" x14ac:dyDescent="0.3">
      <c r="B48" s="184">
        <v>35</v>
      </c>
      <c r="C48" s="274" t="s">
        <v>499</v>
      </c>
      <c r="D48" s="274" t="s">
        <v>884</v>
      </c>
      <c r="E48" s="274" t="s">
        <v>884</v>
      </c>
      <c r="F48" s="274" t="s">
        <v>884</v>
      </c>
      <c r="G48" s="274" t="s">
        <v>904</v>
      </c>
      <c r="H48" s="274" t="s">
        <v>895</v>
      </c>
      <c r="I48" s="274" t="s">
        <v>924</v>
      </c>
      <c r="J48" s="274" t="s">
        <v>924</v>
      </c>
    </row>
    <row r="49" spans="2:10" x14ac:dyDescent="0.3">
      <c r="B49" s="184">
        <v>36</v>
      </c>
      <c r="C49" s="274" t="s">
        <v>500</v>
      </c>
      <c r="D49" s="274" t="s">
        <v>874</v>
      </c>
      <c r="E49" s="274" t="s">
        <v>874</v>
      </c>
      <c r="F49" s="274" t="s">
        <v>874</v>
      </c>
      <c r="G49" s="274" t="s">
        <v>874</v>
      </c>
      <c r="H49" s="274" t="s">
        <v>871</v>
      </c>
      <c r="I49" s="274" t="s">
        <v>874</v>
      </c>
      <c r="J49" s="274" t="s">
        <v>874</v>
      </c>
    </row>
    <row r="50" spans="2:10" x14ac:dyDescent="0.3">
      <c r="B50" s="184">
        <v>37</v>
      </c>
      <c r="C50" s="274" t="s">
        <v>501</v>
      </c>
      <c r="D50" s="274" t="s">
        <v>518</v>
      </c>
      <c r="E50" s="274" t="s">
        <v>518</v>
      </c>
      <c r="F50" s="274" t="s">
        <v>518</v>
      </c>
      <c r="G50" s="274" t="s">
        <v>518</v>
      </c>
      <c r="H50" s="274" t="s">
        <v>518</v>
      </c>
      <c r="I50" s="274" t="s">
        <v>518</v>
      </c>
      <c r="J50" s="274" t="s">
        <v>518</v>
      </c>
    </row>
    <row r="51" spans="2:10" ht="28.8" x14ac:dyDescent="0.3">
      <c r="B51" s="149" t="s">
        <v>502</v>
      </c>
      <c r="C51" s="334" t="s">
        <v>503</v>
      </c>
      <c r="D51" s="335" t="s">
        <v>885</v>
      </c>
      <c r="E51" s="335" t="s">
        <v>885</v>
      </c>
      <c r="F51" s="335" t="s">
        <v>885</v>
      </c>
      <c r="G51" s="336" t="s">
        <v>905</v>
      </c>
      <c r="H51" s="337" t="s">
        <v>915</v>
      </c>
      <c r="I51" s="338" t="s">
        <v>925</v>
      </c>
      <c r="J51" s="338" t="s">
        <v>931</v>
      </c>
    </row>
    <row r="52" spans="2:10" x14ac:dyDescent="0.3">
      <c r="B52" s="719" t="s">
        <v>504</v>
      </c>
      <c r="C52" s="719"/>
      <c r="D52" s="719"/>
    </row>
    <row r="53" spans="2:10" x14ac:dyDescent="0.3">
      <c r="B53" s="719"/>
      <c r="C53" s="719"/>
      <c r="D53" s="719"/>
    </row>
    <row r="54" spans="2:10" x14ac:dyDescent="0.3">
      <c r="B54" s="69"/>
    </row>
    <row r="55" spans="2:10" x14ac:dyDescent="0.3">
      <c r="B55" s="69"/>
    </row>
  </sheetData>
  <mergeCells count="1">
    <mergeCell ref="B52:D53"/>
  </mergeCells>
  <hyperlinks>
    <hyperlink ref="B2" location="Santrauka!B14" display="EU CCA forma. Reguliuojamų nuosavų lėšų priemonių ir tinkamų įsipareigojimų priemonių pagrindinės savybės" xr:uid="{E916DD10-DFA9-4449-8809-D8D8FD44C99B}"/>
    <hyperlink ref="D51" r:id="rId1" display="https://live.euronext.com/en/product/bonds-detail/32806/overview" xr:uid="{F3E66ECE-C225-43A0-A643-79252444878C}"/>
    <hyperlink ref="E51" r:id="rId2" display="https://live.euronext.com/en/product/bonds-detail/32806/overview" xr:uid="{CCA553FC-789A-4297-B11B-4D5CE6ED7115}"/>
    <hyperlink ref="F51" r:id="rId3" display="https://live.euronext.com/en/product/bonds-detail/32806/overview" xr:uid="{32E12042-587C-4700-B16B-889D63FF53DD}"/>
    <hyperlink ref="H51" r:id="rId4" display="https://nasdaqbaltic.com/statistics/lt/instrument/LT0000102253/company?date=2026-02-23" xr:uid="{515AFB3F-1B3F-419C-A465-D65007268327}"/>
    <hyperlink ref="I51" r:id="rId5" xr:uid="{4E55738D-C25F-4AEA-9DA8-F451E097A77A}"/>
    <hyperlink ref="J51" r:id="rId6" xr:uid="{6FEBF553-56F0-4B54-9245-96F4BE89010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6BDF-E619-43E3-A90D-F3D6537FE25E}">
  <sheetPr>
    <tabColor rgb="FF575783"/>
  </sheetPr>
  <dimension ref="B2:P20"/>
  <sheetViews>
    <sheetView workbookViewId="0">
      <selection activeCell="C8" sqref="C8"/>
    </sheetView>
  </sheetViews>
  <sheetFormatPr defaultColWidth="9.33203125" defaultRowHeight="14.4" x14ac:dyDescent="0.3"/>
  <cols>
    <col min="1" max="1" width="3.88671875" style="24" customWidth="1"/>
    <col min="2" max="2" width="4.5546875" style="24" customWidth="1"/>
    <col min="3" max="3" width="19.109375" style="24" customWidth="1"/>
    <col min="4" max="4" width="18.5546875" style="24" customWidth="1"/>
    <col min="5" max="5" width="10.44140625" style="24" customWidth="1"/>
    <col min="6" max="6" width="17.6640625" style="24" customWidth="1"/>
    <col min="7" max="7" width="13.44140625" style="24" customWidth="1"/>
    <col min="8" max="8" width="14.44140625" style="24" customWidth="1"/>
    <col min="9" max="9" width="11" style="24" customWidth="1"/>
    <col min="10" max="10" width="14" style="24" customWidth="1"/>
    <col min="11" max="11" width="12.88671875" style="24" customWidth="1"/>
    <col min="12" max="12" width="27.6640625" style="24" customWidth="1"/>
    <col min="13" max="13" width="9.33203125" style="24"/>
    <col min="14" max="14" width="13.33203125" style="24" customWidth="1"/>
    <col min="15" max="15" width="11.44140625" style="24" customWidth="1"/>
    <col min="16" max="16" width="14.5546875" style="24" customWidth="1"/>
    <col min="17" max="16384" width="9.33203125" style="24"/>
  </cols>
  <sheetData>
    <row r="2" spans="2:16" ht="21" x14ac:dyDescent="0.3">
      <c r="B2" s="38" t="s">
        <v>188</v>
      </c>
    </row>
    <row r="3" spans="2:16" ht="18" x14ac:dyDescent="0.3">
      <c r="C3" s="39"/>
    </row>
    <row r="5" spans="2:16" x14ac:dyDescent="0.3">
      <c r="B5" s="61"/>
      <c r="C5" s="61"/>
      <c r="D5" s="71" t="s">
        <v>241</v>
      </c>
      <c r="E5" s="71" t="s">
        <v>256</v>
      </c>
      <c r="F5" s="71" t="s">
        <v>257</v>
      </c>
      <c r="G5" s="71" t="s">
        <v>258</v>
      </c>
      <c r="H5" s="71" t="s">
        <v>259</v>
      </c>
      <c r="I5" s="71" t="s">
        <v>260</v>
      </c>
      <c r="J5" s="71" t="s">
        <v>1050</v>
      </c>
      <c r="K5" s="71" t="s">
        <v>1051</v>
      </c>
      <c r="L5" s="71" t="s">
        <v>1096</v>
      </c>
      <c r="M5" s="71" t="s">
        <v>1097</v>
      </c>
      <c r="N5" s="71" t="s">
        <v>1098</v>
      </c>
      <c r="O5" s="71" t="s">
        <v>1099</v>
      </c>
      <c r="P5" s="71" t="s">
        <v>1174</v>
      </c>
    </row>
    <row r="6" spans="2:16" ht="15.75" customHeight="1" x14ac:dyDescent="0.3">
      <c r="B6" s="61"/>
      <c r="C6" s="61"/>
      <c r="D6" s="721" t="s">
        <v>1266</v>
      </c>
      <c r="E6" s="721"/>
      <c r="F6" s="721" t="s">
        <v>1267</v>
      </c>
      <c r="G6" s="721"/>
      <c r="H6" s="721" t="s">
        <v>1268</v>
      </c>
      <c r="I6" s="721" t="s">
        <v>1269</v>
      </c>
      <c r="J6" s="721" t="s">
        <v>1270</v>
      </c>
      <c r="K6" s="721"/>
      <c r="L6" s="721"/>
      <c r="M6" s="721"/>
      <c r="N6" s="721" t="s">
        <v>1271</v>
      </c>
      <c r="O6" s="721" t="s">
        <v>1272</v>
      </c>
      <c r="P6" s="721" t="s">
        <v>1273</v>
      </c>
    </row>
    <row r="7" spans="2:16" x14ac:dyDescent="0.3">
      <c r="B7" s="61"/>
      <c r="C7" s="61"/>
      <c r="D7" s="721"/>
      <c r="E7" s="721"/>
      <c r="F7" s="721"/>
      <c r="G7" s="721"/>
      <c r="H7" s="721"/>
      <c r="I7" s="721"/>
      <c r="J7" s="721"/>
      <c r="K7" s="721"/>
      <c r="L7" s="721"/>
      <c r="M7" s="721"/>
      <c r="N7" s="721"/>
      <c r="O7" s="721"/>
      <c r="P7" s="721"/>
    </row>
    <row r="8" spans="2:16" ht="69" x14ac:dyDescent="0.3">
      <c r="B8" s="61"/>
      <c r="C8" s="61" t="s">
        <v>2158</v>
      </c>
      <c r="D8" s="71" t="s">
        <v>1274</v>
      </c>
      <c r="E8" s="71" t="s">
        <v>1275</v>
      </c>
      <c r="F8" s="71" t="s">
        <v>1276</v>
      </c>
      <c r="G8" s="71" t="s">
        <v>1277</v>
      </c>
      <c r="H8" s="721"/>
      <c r="I8" s="721"/>
      <c r="J8" s="71" t="s">
        <v>1278</v>
      </c>
      <c r="K8" s="71" t="s">
        <v>1267</v>
      </c>
      <c r="L8" s="71" t="s">
        <v>1279</v>
      </c>
      <c r="M8" s="71" t="s">
        <v>1280</v>
      </c>
      <c r="N8" s="721"/>
      <c r="O8" s="721"/>
      <c r="P8" s="721"/>
    </row>
    <row r="9" spans="2:16" ht="27.6" x14ac:dyDescent="0.3">
      <c r="B9" s="310" t="s">
        <v>190</v>
      </c>
      <c r="C9" s="311" t="s">
        <v>1281</v>
      </c>
      <c r="D9" s="312"/>
      <c r="E9" s="312"/>
      <c r="F9" s="312"/>
      <c r="G9" s="312"/>
      <c r="H9" s="312"/>
      <c r="I9" s="312"/>
      <c r="J9" s="312"/>
      <c r="K9" s="312"/>
      <c r="L9" s="312"/>
      <c r="M9" s="312"/>
      <c r="N9" s="312"/>
      <c r="O9" s="313"/>
      <c r="P9" s="313"/>
    </row>
    <row r="10" spans="2:16" x14ac:dyDescent="0.3">
      <c r="B10" s="314" t="s">
        <v>190</v>
      </c>
      <c r="C10" s="315" t="s">
        <v>191</v>
      </c>
      <c r="D10" s="316">
        <v>2526542.65</v>
      </c>
      <c r="E10" s="316"/>
      <c r="F10" s="316">
        <v>8865</v>
      </c>
      <c r="G10" s="316"/>
      <c r="H10" s="316">
        <v>181933</v>
      </c>
      <c r="I10" s="317">
        <f>SUM(D10:H10)</f>
        <v>2717340.65</v>
      </c>
      <c r="J10" s="316">
        <v>202123.41200000001</v>
      </c>
      <c r="K10" s="316">
        <v>712.3</v>
      </c>
      <c r="L10" s="316">
        <v>14554.64</v>
      </c>
      <c r="M10" s="316">
        <f>SUM(J10:L10)</f>
        <v>217390.35200000001</v>
      </c>
      <c r="N10" s="317">
        <v>339667.58100000001</v>
      </c>
      <c r="O10" s="318">
        <v>0.99468752888336565</v>
      </c>
      <c r="P10" s="318">
        <v>0.01</v>
      </c>
    </row>
    <row r="11" spans="2:16" x14ac:dyDescent="0.3">
      <c r="B11" s="314" t="s">
        <v>192</v>
      </c>
      <c r="C11" s="315" t="s">
        <v>193</v>
      </c>
      <c r="D11" s="316">
        <v>4119.7</v>
      </c>
      <c r="E11" s="316"/>
      <c r="F11" s="316">
        <v>127</v>
      </c>
      <c r="G11" s="316"/>
      <c r="H11" s="316"/>
      <c r="I11" s="317">
        <f t="shared" ref="I11:I19" si="0">SUM(D11:H11)</f>
        <v>4246.7</v>
      </c>
      <c r="J11" s="316">
        <v>329.57600000000002</v>
      </c>
      <c r="K11" s="316">
        <v>10.199999999999999</v>
      </c>
      <c r="L11" s="316"/>
      <c r="M11" s="316">
        <f t="shared" ref="M11:M19" si="1">SUM(J11:L11)</f>
        <v>339.77600000000001</v>
      </c>
      <c r="N11" s="317">
        <v>530.83749999999998</v>
      </c>
      <c r="O11" s="318">
        <v>1.5546731798560887E-3</v>
      </c>
      <c r="P11" s="318">
        <v>0.01</v>
      </c>
    </row>
    <row r="12" spans="2:16" x14ac:dyDescent="0.3">
      <c r="B12" s="314" t="s">
        <v>194</v>
      </c>
      <c r="C12" s="315" t="s">
        <v>195</v>
      </c>
      <c r="D12" s="316">
        <v>2112.8000000000002</v>
      </c>
      <c r="E12" s="316"/>
      <c r="F12" s="316"/>
      <c r="G12" s="316"/>
      <c r="H12" s="316"/>
      <c r="I12" s="317">
        <f t="shared" si="0"/>
        <v>2112.8000000000002</v>
      </c>
      <c r="J12" s="316">
        <v>169.024</v>
      </c>
      <c r="K12" s="316"/>
      <c r="L12" s="316"/>
      <c r="M12" s="316">
        <f t="shared" si="1"/>
        <v>169.024</v>
      </c>
      <c r="N12" s="317">
        <v>264.10000000000002</v>
      </c>
      <c r="O12" s="318">
        <v>7.7338328649461871E-4</v>
      </c>
      <c r="P12" s="318">
        <v>0</v>
      </c>
    </row>
    <row r="13" spans="2:16" x14ac:dyDescent="0.3">
      <c r="B13" s="314" t="s">
        <v>196</v>
      </c>
      <c r="C13" s="315" t="s">
        <v>197</v>
      </c>
      <c r="D13" s="316">
        <v>1763.9</v>
      </c>
      <c r="E13" s="316"/>
      <c r="F13" s="316"/>
      <c r="G13" s="316"/>
      <c r="H13" s="316"/>
      <c r="I13" s="317">
        <f t="shared" si="0"/>
        <v>1763.9</v>
      </c>
      <c r="J13" s="316">
        <v>141.11199999999999</v>
      </c>
      <c r="K13" s="316"/>
      <c r="L13" s="316"/>
      <c r="M13" s="316">
        <f t="shared" si="1"/>
        <v>141.11199999999999</v>
      </c>
      <c r="N13" s="317">
        <v>220.48750000000001</v>
      </c>
      <c r="O13" s="318">
        <v>6.4566962279811525E-4</v>
      </c>
      <c r="P13" s="318">
        <v>0.01</v>
      </c>
    </row>
    <row r="14" spans="2:16" x14ac:dyDescent="0.3">
      <c r="B14" s="314" t="s">
        <v>198</v>
      </c>
      <c r="C14" s="315" t="s">
        <v>199</v>
      </c>
      <c r="D14" s="316">
        <v>1734.1</v>
      </c>
      <c r="E14" s="316"/>
      <c r="F14" s="316"/>
      <c r="G14" s="316"/>
      <c r="H14" s="316"/>
      <c r="I14" s="317">
        <f t="shared" si="0"/>
        <v>1734.1</v>
      </c>
      <c r="J14" s="316">
        <v>138.72800000000001</v>
      </c>
      <c r="K14" s="316"/>
      <c r="L14" s="316"/>
      <c r="M14" s="316">
        <f t="shared" si="1"/>
        <v>138.72800000000001</v>
      </c>
      <c r="N14" s="317">
        <v>216.76249999999999</v>
      </c>
      <c r="O14" s="318">
        <v>6.3476143369477385E-4</v>
      </c>
      <c r="P14" s="318">
        <v>0</v>
      </c>
    </row>
    <row r="15" spans="2:16" x14ac:dyDescent="0.3">
      <c r="B15" s="314" t="s">
        <v>200</v>
      </c>
      <c r="C15" s="315" t="s">
        <v>201</v>
      </c>
      <c r="D15" s="316">
        <v>1315</v>
      </c>
      <c r="E15" s="316"/>
      <c r="F15" s="316"/>
      <c r="G15" s="316"/>
      <c r="H15" s="316"/>
      <c r="I15" s="317">
        <f t="shared" si="0"/>
        <v>1315</v>
      </c>
      <c r="J15" s="316">
        <v>105.2</v>
      </c>
      <c r="K15" s="316"/>
      <c r="L15" s="316"/>
      <c r="M15" s="316">
        <f t="shared" si="1"/>
        <v>105.2</v>
      </c>
      <c r="N15" s="317">
        <v>164.375</v>
      </c>
      <c r="O15" s="318">
        <v>4.813512976810032E-4</v>
      </c>
      <c r="P15" s="318">
        <v>0.02</v>
      </c>
    </row>
    <row r="16" spans="2:16" x14ac:dyDescent="0.3">
      <c r="B16" s="314" t="s">
        <v>202</v>
      </c>
      <c r="C16" s="315" t="s">
        <v>203</v>
      </c>
      <c r="D16" s="316">
        <v>817.1</v>
      </c>
      <c r="E16" s="316"/>
      <c r="F16" s="316"/>
      <c r="G16" s="316"/>
      <c r="H16" s="316"/>
      <c r="I16" s="317">
        <f t="shared" si="0"/>
        <v>817.1</v>
      </c>
      <c r="J16" s="316">
        <v>65.367999999999995</v>
      </c>
      <c r="K16" s="316"/>
      <c r="L16" s="316"/>
      <c r="M16" s="316">
        <f t="shared" si="1"/>
        <v>65.367999999999995</v>
      </c>
      <c r="N16" s="317">
        <v>102.1375</v>
      </c>
      <c r="O16" s="318">
        <v>2.9909668846779292E-4</v>
      </c>
      <c r="P16" s="318">
        <v>0.02</v>
      </c>
    </row>
    <row r="17" spans="2:16" x14ac:dyDescent="0.3">
      <c r="B17" s="314" t="s">
        <v>204</v>
      </c>
      <c r="C17" s="315" t="s">
        <v>205</v>
      </c>
      <c r="D17" s="316">
        <v>112</v>
      </c>
      <c r="E17" s="316"/>
      <c r="F17" s="316">
        <v>633</v>
      </c>
      <c r="G17" s="316"/>
      <c r="H17" s="316"/>
      <c r="I17" s="317">
        <f t="shared" si="0"/>
        <v>745</v>
      </c>
      <c r="J17" s="316">
        <v>8.9600000000000009</v>
      </c>
      <c r="K17" s="316">
        <v>72.599999999999994</v>
      </c>
      <c r="L17" s="316"/>
      <c r="M17" s="316">
        <f t="shared" si="1"/>
        <v>81.56</v>
      </c>
      <c r="N17" s="317">
        <v>93.125</v>
      </c>
      <c r="O17" s="318">
        <v>3.7318452318310473E-4</v>
      </c>
      <c r="P17" s="318">
        <v>1.4999999999999999E-2</v>
      </c>
    </row>
    <row r="18" spans="2:16" x14ac:dyDescent="0.3">
      <c r="B18" s="314" t="s">
        <v>206</v>
      </c>
      <c r="C18" s="315" t="s">
        <v>207</v>
      </c>
      <c r="D18" s="319">
        <v>388</v>
      </c>
      <c r="E18" s="319"/>
      <c r="F18" s="319"/>
      <c r="G18" s="319"/>
      <c r="H18" s="319"/>
      <c r="I18" s="317">
        <f t="shared" si="0"/>
        <v>388</v>
      </c>
      <c r="J18" s="319">
        <v>31.04</v>
      </c>
      <c r="K18" s="319"/>
      <c r="L18" s="319"/>
      <c r="M18" s="316">
        <f t="shared" si="1"/>
        <v>31.04</v>
      </c>
      <c r="N18" s="319">
        <v>48.5</v>
      </c>
      <c r="O18" s="320">
        <v>1.4202608631196139E-4</v>
      </c>
      <c r="P18" s="320">
        <v>0.02</v>
      </c>
    </row>
    <row r="19" spans="2:16" x14ac:dyDescent="0.3">
      <c r="B19" s="314" t="s">
        <v>208</v>
      </c>
      <c r="C19" s="315" t="s">
        <v>209</v>
      </c>
      <c r="D19" s="316">
        <v>1115.5</v>
      </c>
      <c r="E19" s="316"/>
      <c r="F19" s="316"/>
      <c r="G19" s="316"/>
      <c r="H19" s="316"/>
      <c r="I19" s="317">
        <f t="shared" si="0"/>
        <v>1115.5</v>
      </c>
      <c r="J19" s="316">
        <v>89.24</v>
      </c>
      <c r="K19" s="316"/>
      <c r="L19" s="316"/>
      <c r="M19" s="316">
        <f t="shared" si="1"/>
        <v>89.24</v>
      </c>
      <c r="N19" s="317">
        <v>139.4375</v>
      </c>
      <c r="O19" s="318">
        <v>4.083249981468029E-4</v>
      </c>
      <c r="P19" s="318">
        <v>0</v>
      </c>
    </row>
    <row r="20" spans="2:16" x14ac:dyDescent="0.3">
      <c r="B20" s="321" t="s">
        <v>1065</v>
      </c>
      <c r="C20" s="322" t="s">
        <v>252</v>
      </c>
      <c r="D20" s="323">
        <f>SUM(D10:D19)</f>
        <v>2540020.75</v>
      </c>
      <c r="E20" s="323"/>
      <c r="F20" s="323">
        <f t="shared" ref="F20:O20" si="2">SUM(F10:F19)</f>
        <v>9625</v>
      </c>
      <c r="G20" s="323"/>
      <c r="H20" s="323">
        <f t="shared" si="2"/>
        <v>181933</v>
      </c>
      <c r="I20" s="323">
        <f t="shared" si="2"/>
        <v>2731578.75</v>
      </c>
      <c r="J20" s="323">
        <f t="shared" si="2"/>
        <v>203201.66</v>
      </c>
      <c r="K20" s="323">
        <f t="shared" si="2"/>
        <v>795.1</v>
      </c>
      <c r="L20" s="323">
        <f t="shared" si="2"/>
        <v>14554.64</v>
      </c>
      <c r="M20" s="323">
        <f t="shared" si="2"/>
        <v>218551.40000000002</v>
      </c>
      <c r="N20" s="323">
        <f t="shared" si="2"/>
        <v>341447.34350000002</v>
      </c>
      <c r="O20" s="324">
        <f t="shared" si="2"/>
        <v>1</v>
      </c>
      <c r="P20" s="325"/>
    </row>
  </sheetData>
  <mergeCells count="8">
    <mergeCell ref="O6:O8"/>
    <mergeCell ref="P6:P8"/>
    <mergeCell ref="D6:E7"/>
    <mergeCell ref="F6:G7"/>
    <mergeCell ref="H6:H8"/>
    <mergeCell ref="I6:I8"/>
    <mergeCell ref="J6:M7"/>
    <mergeCell ref="N6:N8"/>
  </mergeCells>
  <conditionalFormatting sqref="D9:N19 D20:P20">
    <cfRule type="cellIs" dxfId="8" priority="1" stopIfTrue="1" operator="lessThan">
      <formula>0</formula>
    </cfRule>
  </conditionalFormatting>
  <conditionalFormatting sqref="O10:P19">
    <cfRule type="cellIs" dxfId="7" priority="2" stopIfTrue="1" operator="lessThan">
      <formula>0</formula>
    </cfRule>
  </conditionalFormatting>
  <hyperlinks>
    <hyperlink ref="B2" location="Santrauka!B16" display="EU CCyB1 forma. Kredito pozicijų, svarbių apskaičiuojant anticiklinį kapitalo rezervą, geografinis pasiskirstymas" xr:uid="{10E1A58D-F9EE-4F23-A151-19984CCDF4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F13B-98AB-40C2-80E0-D0133C807501}">
  <sheetPr>
    <tabColor rgb="FF575783"/>
  </sheetPr>
  <dimension ref="B1:D7"/>
  <sheetViews>
    <sheetView workbookViewId="0">
      <selection activeCell="C4" sqref="C4"/>
    </sheetView>
  </sheetViews>
  <sheetFormatPr defaultColWidth="9.33203125" defaultRowHeight="14.4" x14ac:dyDescent="0.3"/>
  <cols>
    <col min="1" max="1" width="4.44140625" style="24" customWidth="1"/>
    <col min="2" max="2" width="9.33203125" style="24"/>
    <col min="3" max="3" width="55.33203125" style="24" customWidth="1"/>
    <col min="4" max="4" width="22" style="24" customWidth="1"/>
    <col min="5" max="5" width="44" style="24" bestFit="1" customWidth="1"/>
    <col min="6" max="6" width="26.5546875" style="24" customWidth="1"/>
    <col min="7" max="7" width="44" style="24" bestFit="1" customWidth="1"/>
    <col min="8" max="8" width="16.5546875" style="24" customWidth="1"/>
    <col min="9" max="9" width="25.6640625" style="24" bestFit="1" customWidth="1"/>
    <col min="10" max="10" width="14" style="24" customWidth="1"/>
    <col min="11" max="11" width="25.6640625" style="24" bestFit="1" customWidth="1"/>
    <col min="12" max="16384" width="9.33203125" style="24"/>
  </cols>
  <sheetData>
    <row r="1" spans="2:4" ht="18" x14ac:dyDescent="0.35">
      <c r="C1" s="72"/>
    </row>
    <row r="2" spans="2:4" x14ac:dyDescent="0.3">
      <c r="B2" s="17" t="s">
        <v>189</v>
      </c>
    </row>
    <row r="4" spans="2:4" x14ac:dyDescent="0.3">
      <c r="B4" s="44"/>
      <c r="C4" s="44" t="s">
        <v>2158</v>
      </c>
      <c r="D4" s="45" t="s">
        <v>241</v>
      </c>
    </row>
    <row r="5" spans="2:4" x14ac:dyDescent="0.3">
      <c r="B5" s="307">
        <v>1</v>
      </c>
      <c r="C5" s="308" t="s">
        <v>185</v>
      </c>
      <c r="D5" s="309">
        <v>2835136.0079999999</v>
      </c>
    </row>
    <row r="6" spans="2:4" x14ac:dyDescent="0.3">
      <c r="B6" s="307">
        <v>2</v>
      </c>
      <c r="C6" s="308" t="s">
        <v>186</v>
      </c>
      <c r="D6" s="696">
        <v>9.9967577421146685E-3</v>
      </c>
    </row>
    <row r="7" spans="2:4" x14ac:dyDescent="0.3">
      <c r="B7" s="307">
        <v>3</v>
      </c>
      <c r="C7" s="308" t="s">
        <v>187</v>
      </c>
      <c r="D7" s="309">
        <v>28342.167837922076</v>
      </c>
    </row>
  </sheetData>
  <conditionalFormatting sqref="D5:D7">
    <cfRule type="cellIs" dxfId="6" priority="1" stopIfTrue="1" operator="lessThan">
      <formula>0</formula>
    </cfRule>
  </conditionalFormatting>
  <hyperlinks>
    <hyperlink ref="B2" location="Santrauka!B17" display="EU CCyB2 forma. Įstaigos specialaus anticiklinio kapitalo rezervo suma" xr:uid="{533BA725-E019-41AF-8F4D-6F9BDDB6C45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E8C7-A0F7-4D88-ADE2-47E46A706DA9}">
  <sheetPr>
    <tabColor rgb="FF575783"/>
  </sheetPr>
  <dimension ref="B2:F20"/>
  <sheetViews>
    <sheetView workbookViewId="0">
      <selection activeCell="C5" sqref="C5"/>
    </sheetView>
  </sheetViews>
  <sheetFormatPr defaultColWidth="9.33203125" defaultRowHeight="14.4" x14ac:dyDescent="0.3"/>
  <cols>
    <col min="1" max="1" width="2.77734375" style="24" customWidth="1"/>
    <col min="2" max="2" width="9.33203125" style="24"/>
    <col min="3" max="3" width="63.33203125" style="24" customWidth="1"/>
    <col min="4" max="4" width="17.6640625" style="24" customWidth="1"/>
    <col min="5" max="16384" width="9.33203125" style="24"/>
  </cols>
  <sheetData>
    <row r="2" spans="2:6" ht="21" x14ac:dyDescent="0.3">
      <c r="B2" s="78" t="s">
        <v>677</v>
      </c>
      <c r="C2" s="75"/>
      <c r="D2" s="75"/>
    </row>
    <row r="4" spans="2:6" x14ac:dyDescent="0.3">
      <c r="B4" s="35"/>
      <c r="C4" s="35"/>
      <c r="D4" s="77" t="s">
        <v>241</v>
      </c>
    </row>
    <row r="5" spans="2:6" x14ac:dyDescent="0.3">
      <c r="B5" s="35"/>
      <c r="C5" s="35" t="s">
        <v>2158</v>
      </c>
      <c r="D5" s="62" t="s">
        <v>1282</v>
      </c>
    </row>
    <row r="6" spans="2:6" x14ac:dyDescent="0.3">
      <c r="B6" s="184">
        <v>1</v>
      </c>
      <c r="C6" s="185" t="s">
        <v>660</v>
      </c>
      <c r="D6" s="301">
        <v>6075470</v>
      </c>
      <c r="E6" s="76"/>
      <c r="F6" s="30"/>
    </row>
    <row r="7" spans="2:6" ht="28.8" x14ac:dyDescent="0.3">
      <c r="B7" s="184">
        <v>2</v>
      </c>
      <c r="C7" s="185" t="s">
        <v>661</v>
      </c>
      <c r="D7" s="301">
        <v>-215512</v>
      </c>
      <c r="E7" s="76"/>
      <c r="F7" s="30"/>
    </row>
    <row r="8" spans="2:6" ht="28.8" x14ac:dyDescent="0.3">
      <c r="B8" s="184">
        <v>3</v>
      </c>
      <c r="C8" s="185" t="s">
        <v>662</v>
      </c>
      <c r="D8" s="302"/>
    </row>
    <row r="9" spans="2:6" ht="28.8" x14ac:dyDescent="0.3">
      <c r="B9" s="184">
        <v>4</v>
      </c>
      <c r="C9" s="248" t="s">
        <v>663</v>
      </c>
      <c r="D9" s="302"/>
    </row>
    <row r="10" spans="2:6" ht="43.2" x14ac:dyDescent="0.3">
      <c r="B10" s="184">
        <v>5</v>
      </c>
      <c r="C10" s="150" t="s">
        <v>664</v>
      </c>
      <c r="D10" s="302"/>
    </row>
    <row r="11" spans="2:6" ht="28.8" x14ac:dyDescent="0.3">
      <c r="B11" s="184">
        <v>6</v>
      </c>
      <c r="C11" s="185" t="s">
        <v>665</v>
      </c>
      <c r="D11" s="303"/>
    </row>
    <row r="12" spans="2:6" x14ac:dyDescent="0.3">
      <c r="B12" s="184">
        <v>7</v>
      </c>
      <c r="C12" s="185" t="s">
        <v>666</v>
      </c>
      <c r="D12" s="304"/>
    </row>
    <row r="13" spans="2:6" x14ac:dyDescent="0.3">
      <c r="B13" s="184">
        <v>8</v>
      </c>
      <c r="C13" s="185" t="s">
        <v>667</v>
      </c>
      <c r="D13" s="302">
        <v>19416</v>
      </c>
    </row>
    <row r="14" spans="2:6" x14ac:dyDescent="0.3">
      <c r="B14" s="184">
        <v>9</v>
      </c>
      <c r="C14" s="185" t="s">
        <v>668</v>
      </c>
      <c r="D14" s="302">
        <v>-73</v>
      </c>
    </row>
    <row r="15" spans="2:6" ht="28.8" x14ac:dyDescent="0.3">
      <c r="B15" s="184">
        <v>10</v>
      </c>
      <c r="C15" s="185" t="s">
        <v>669</v>
      </c>
      <c r="D15" s="302">
        <v>589531</v>
      </c>
    </row>
    <row r="16" spans="2:6" ht="28.8" x14ac:dyDescent="0.3">
      <c r="B16" s="184">
        <v>11</v>
      </c>
      <c r="C16" s="150" t="s">
        <v>670</v>
      </c>
      <c r="D16" s="305">
        <v>-281.32900000000001</v>
      </c>
    </row>
    <row r="17" spans="2:4" ht="28.8" x14ac:dyDescent="0.3">
      <c r="B17" s="184" t="s">
        <v>671</v>
      </c>
      <c r="C17" s="150" t="s">
        <v>672</v>
      </c>
      <c r="D17" s="306"/>
    </row>
    <row r="18" spans="2:4" ht="28.8" x14ac:dyDescent="0.3">
      <c r="B18" s="184" t="s">
        <v>673</v>
      </c>
      <c r="C18" s="150" t="s">
        <v>674</v>
      </c>
      <c r="D18" s="306"/>
    </row>
    <row r="19" spans="2:4" x14ac:dyDescent="0.3">
      <c r="B19" s="184">
        <v>12</v>
      </c>
      <c r="C19" s="185" t="s">
        <v>675</v>
      </c>
      <c r="D19" s="302">
        <v>-329648.75</v>
      </c>
    </row>
    <row r="20" spans="2:4" x14ac:dyDescent="0.3">
      <c r="B20" s="299">
        <v>13</v>
      </c>
      <c r="C20" s="300" t="s">
        <v>676</v>
      </c>
      <c r="D20" s="148">
        <v>6138901.9210000001</v>
      </c>
    </row>
  </sheetData>
  <hyperlinks>
    <hyperlink ref="B2:D2" location="Santrauka!B29" display="EU LR1 - LRSum forma. Apskaitinio turto ir sverto koeficiento pozicijų suderinimo santrauka" xr:uid="{4A2E0F6F-2EE9-41A5-A92F-AFADA07F264B}"/>
    <hyperlink ref="B2" location="Santrauka!B19" display="EU LR1 - LRSum forma. Apskaitinio turto ir sverto koeficiento pozicijų suderinimo santrauka" xr:uid="{FDFFB276-3D38-4059-9F69-E4D1AB0F122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B30D-902A-4BE8-A8ED-07B4BAE22142}">
  <sheetPr>
    <tabColor rgb="FF575783"/>
  </sheetPr>
  <dimension ref="A2:M74"/>
  <sheetViews>
    <sheetView workbookViewId="0">
      <selection activeCell="B5" sqref="B5:C6"/>
    </sheetView>
  </sheetViews>
  <sheetFormatPr defaultColWidth="9.33203125" defaultRowHeight="18" customHeight="1" x14ac:dyDescent="0.3"/>
  <cols>
    <col min="1" max="1" width="3.33203125" style="24" customWidth="1"/>
    <col min="2" max="2" width="8.5546875" style="37" customWidth="1"/>
    <col min="3" max="3" width="71.6640625" style="24" customWidth="1"/>
    <col min="4" max="4" width="16.6640625" style="24" customWidth="1"/>
    <col min="5" max="5" width="20.5546875" style="24" customWidth="1"/>
    <col min="6" max="16384" width="9.33203125" style="24"/>
  </cols>
  <sheetData>
    <row r="2" spans="1:5" ht="18" customHeight="1" x14ac:dyDescent="0.4">
      <c r="A2" s="79"/>
      <c r="B2" s="25" t="s">
        <v>769</v>
      </c>
    </row>
    <row r="4" spans="1:5" ht="18" customHeight="1" x14ac:dyDescent="0.3">
      <c r="B4" s="81"/>
      <c r="C4" s="35"/>
      <c r="D4" s="723" t="s">
        <v>678</v>
      </c>
      <c r="E4" s="724"/>
    </row>
    <row r="5" spans="1:5" ht="18" customHeight="1" x14ac:dyDescent="0.3">
      <c r="B5" s="725" t="s">
        <v>2158</v>
      </c>
      <c r="C5" s="725"/>
      <c r="D5" s="83" t="s">
        <v>241</v>
      </c>
      <c r="E5" s="83" t="s">
        <v>256</v>
      </c>
    </row>
    <row r="6" spans="1:5" ht="18" customHeight="1" x14ac:dyDescent="0.3">
      <c r="B6" s="725"/>
      <c r="C6" s="725"/>
      <c r="D6" s="84">
        <v>46022</v>
      </c>
      <c r="E6" s="84">
        <v>45838</v>
      </c>
    </row>
    <row r="7" spans="1:5" ht="18" customHeight="1" x14ac:dyDescent="0.3">
      <c r="B7" s="722" t="s">
        <v>679</v>
      </c>
      <c r="C7" s="722"/>
      <c r="D7" s="722"/>
      <c r="E7" s="722"/>
    </row>
    <row r="8" spans="1:5" ht="28.8" x14ac:dyDescent="0.3">
      <c r="B8" s="230">
        <v>1</v>
      </c>
      <c r="C8" s="150" t="s">
        <v>680</v>
      </c>
      <c r="D8" s="283">
        <v>5536832</v>
      </c>
      <c r="E8" s="283">
        <v>4737341.9000800001</v>
      </c>
    </row>
    <row r="9" spans="1:5" ht="28.8" x14ac:dyDescent="0.3">
      <c r="B9" s="149">
        <v>2</v>
      </c>
      <c r="C9" s="150" t="s">
        <v>681</v>
      </c>
      <c r="D9" s="283"/>
      <c r="E9" s="283"/>
    </row>
    <row r="10" spans="1:5" ht="28.8" x14ac:dyDescent="0.3">
      <c r="B10" s="149">
        <v>3</v>
      </c>
      <c r="C10" s="150" t="s">
        <v>682</v>
      </c>
      <c r="D10" s="283"/>
      <c r="E10" s="283"/>
    </row>
    <row r="11" spans="1:5" ht="28.8" x14ac:dyDescent="0.3">
      <c r="B11" s="149">
        <v>4</v>
      </c>
      <c r="C11" s="150" t="s">
        <v>683</v>
      </c>
      <c r="D11" s="283"/>
      <c r="E11" s="283"/>
    </row>
    <row r="12" spans="1:5" ht="18" customHeight="1" x14ac:dyDescent="0.3">
      <c r="B12" s="149">
        <v>5</v>
      </c>
      <c r="C12" s="284" t="s">
        <v>684</v>
      </c>
      <c r="D12" s="283"/>
      <c r="E12" s="283"/>
    </row>
    <row r="13" spans="1:5" ht="18" customHeight="1" x14ac:dyDescent="0.3">
      <c r="B13" s="230">
        <v>6</v>
      </c>
      <c r="C13" s="150" t="s">
        <v>685</v>
      </c>
      <c r="D13" s="283">
        <v>-37916.078999999998</v>
      </c>
      <c r="E13" s="283">
        <v>-36081.550000000003</v>
      </c>
    </row>
    <row r="14" spans="1:5" ht="18" customHeight="1" x14ac:dyDescent="0.3">
      <c r="B14" s="285">
        <v>7</v>
      </c>
      <c r="C14" s="286" t="s">
        <v>1284</v>
      </c>
      <c r="D14" s="148">
        <f>SUM(D8:D13)</f>
        <v>5498915.9210000001</v>
      </c>
      <c r="E14" s="148">
        <f>SUM(E8:E13)</f>
        <v>4701260.3500800002</v>
      </c>
    </row>
    <row r="15" spans="1:5" ht="18" customHeight="1" x14ac:dyDescent="0.3">
      <c r="B15" s="722" t="s">
        <v>686</v>
      </c>
      <c r="C15" s="722"/>
      <c r="D15" s="722"/>
      <c r="E15" s="722"/>
    </row>
    <row r="16" spans="1:5" ht="28.8" x14ac:dyDescent="0.3">
      <c r="B16" s="149">
        <v>8</v>
      </c>
      <c r="C16" s="150" t="s">
        <v>687</v>
      </c>
      <c r="D16" s="283"/>
      <c r="E16" s="283"/>
    </row>
    <row r="17" spans="2:5" ht="28.8" x14ac:dyDescent="0.3">
      <c r="B17" s="149" t="s">
        <v>147</v>
      </c>
      <c r="C17" s="287" t="s">
        <v>688</v>
      </c>
      <c r="D17" s="283"/>
      <c r="E17" s="283"/>
    </row>
    <row r="18" spans="2:5" ht="28.8" x14ac:dyDescent="0.3">
      <c r="B18" s="149">
        <v>9</v>
      </c>
      <c r="C18" s="150" t="s">
        <v>689</v>
      </c>
      <c r="D18" s="283"/>
      <c r="E18" s="283"/>
    </row>
    <row r="19" spans="2:5" ht="28.8" x14ac:dyDescent="0.3">
      <c r="B19" s="149" t="s">
        <v>690</v>
      </c>
      <c r="C19" s="288" t="s">
        <v>691</v>
      </c>
      <c r="D19" s="283">
        <v>19416</v>
      </c>
      <c r="E19" s="283">
        <v>4406.6000000000004</v>
      </c>
    </row>
    <row r="20" spans="2:5" ht="14.4" x14ac:dyDescent="0.3">
      <c r="B20" s="149" t="s">
        <v>692</v>
      </c>
      <c r="C20" s="288" t="s">
        <v>693</v>
      </c>
      <c r="D20" s="283"/>
      <c r="E20" s="283"/>
    </row>
    <row r="21" spans="2:5" ht="28.8" x14ac:dyDescent="0.3">
      <c r="B21" s="149">
        <v>10</v>
      </c>
      <c r="C21" s="282" t="s">
        <v>694</v>
      </c>
      <c r="D21" s="283"/>
      <c r="E21" s="283"/>
    </row>
    <row r="22" spans="2:5" ht="28.8" x14ac:dyDescent="0.3">
      <c r="B22" s="149" t="s">
        <v>151</v>
      </c>
      <c r="C22" s="282" t="s">
        <v>695</v>
      </c>
      <c r="D22" s="283"/>
      <c r="E22" s="283"/>
    </row>
    <row r="23" spans="2:5" ht="28.8" x14ac:dyDescent="0.3">
      <c r="B23" s="149" t="s">
        <v>153</v>
      </c>
      <c r="C23" s="282" t="s">
        <v>696</v>
      </c>
      <c r="D23" s="283"/>
      <c r="E23" s="283"/>
    </row>
    <row r="24" spans="2:5" ht="14.4" x14ac:dyDescent="0.3">
      <c r="B24" s="149">
        <v>11</v>
      </c>
      <c r="C24" s="150" t="s">
        <v>697</v>
      </c>
      <c r="D24" s="283"/>
      <c r="E24" s="283"/>
    </row>
    <row r="25" spans="2:5" ht="28.8" x14ac:dyDescent="0.3">
      <c r="B25" s="149">
        <v>12</v>
      </c>
      <c r="C25" s="150" t="s">
        <v>698</v>
      </c>
      <c r="D25" s="283"/>
      <c r="E25" s="283"/>
    </row>
    <row r="26" spans="2:5" ht="18" customHeight="1" x14ac:dyDescent="0.3">
      <c r="B26" s="285">
        <v>13</v>
      </c>
      <c r="C26" s="286" t="s">
        <v>1283</v>
      </c>
      <c r="D26" s="148">
        <f>SUM(D16:D25)</f>
        <v>19416</v>
      </c>
      <c r="E26" s="148">
        <f>SUM(E16:E25)</f>
        <v>4406.6000000000004</v>
      </c>
    </row>
    <row r="27" spans="2:5" ht="18" customHeight="1" x14ac:dyDescent="0.3">
      <c r="B27" s="722" t="s">
        <v>699</v>
      </c>
      <c r="C27" s="722"/>
      <c r="D27" s="722"/>
      <c r="E27" s="722"/>
    </row>
    <row r="28" spans="2:5" ht="28.8" x14ac:dyDescent="0.3">
      <c r="B28" s="230">
        <v>14</v>
      </c>
      <c r="C28" s="150" t="s">
        <v>700</v>
      </c>
      <c r="D28" s="283">
        <v>31112</v>
      </c>
      <c r="E28" s="283">
        <v>30720.3</v>
      </c>
    </row>
    <row r="29" spans="2:5" ht="14.4" x14ac:dyDescent="0.3">
      <c r="B29" s="230">
        <v>15</v>
      </c>
      <c r="C29" s="150" t="s">
        <v>701</v>
      </c>
      <c r="D29" s="283">
        <v>-73</v>
      </c>
      <c r="E29" s="283">
        <v>-54.8</v>
      </c>
    </row>
    <row r="30" spans="2:5" ht="14.4" x14ac:dyDescent="0.3">
      <c r="B30" s="230">
        <v>16</v>
      </c>
      <c r="C30" s="150" t="s">
        <v>702</v>
      </c>
      <c r="D30" s="283"/>
      <c r="E30" s="283"/>
    </row>
    <row r="31" spans="2:5" ht="28.8" x14ac:dyDescent="0.3">
      <c r="B31" s="149" t="s">
        <v>703</v>
      </c>
      <c r="C31" s="150" t="s">
        <v>704</v>
      </c>
      <c r="D31" s="283"/>
      <c r="E31" s="283"/>
    </row>
    <row r="32" spans="2:5" ht="14.4" x14ac:dyDescent="0.3">
      <c r="B32" s="149">
        <v>17</v>
      </c>
      <c r="C32" s="150" t="s">
        <v>705</v>
      </c>
      <c r="D32" s="283"/>
      <c r="E32" s="283"/>
    </row>
    <row r="33" spans="2:5" ht="28.8" x14ac:dyDescent="0.3">
      <c r="B33" s="149" t="s">
        <v>706</v>
      </c>
      <c r="C33" s="150" t="s">
        <v>707</v>
      </c>
      <c r="D33" s="283"/>
      <c r="E33" s="283"/>
    </row>
    <row r="34" spans="2:5" ht="18" customHeight="1" x14ac:dyDescent="0.3">
      <c r="B34" s="285">
        <v>18</v>
      </c>
      <c r="C34" s="286" t="s">
        <v>708</v>
      </c>
      <c r="D34" s="148">
        <f>SUM(D28:D33)</f>
        <v>31039</v>
      </c>
      <c r="E34" s="148">
        <f>SUM(E28:E33)</f>
        <v>30665.5</v>
      </c>
    </row>
    <row r="35" spans="2:5" ht="18" customHeight="1" x14ac:dyDescent="0.3">
      <c r="B35" s="722" t="s">
        <v>709</v>
      </c>
      <c r="C35" s="722"/>
      <c r="D35" s="722"/>
      <c r="E35" s="722"/>
    </row>
    <row r="36" spans="2:5" ht="18" customHeight="1" x14ac:dyDescent="0.3">
      <c r="B36" s="230">
        <v>19</v>
      </c>
      <c r="C36" s="150" t="s">
        <v>710</v>
      </c>
      <c r="D36" s="283">
        <v>591762</v>
      </c>
      <c r="E36" s="283">
        <v>616981</v>
      </c>
    </row>
    <row r="37" spans="2:5" ht="18" customHeight="1" x14ac:dyDescent="0.3">
      <c r="B37" s="230">
        <v>20</v>
      </c>
      <c r="C37" s="150" t="s">
        <v>711</v>
      </c>
      <c r="D37" s="283">
        <v>2231</v>
      </c>
      <c r="E37" s="283">
        <v>1849</v>
      </c>
    </row>
    <row r="38" spans="2:5" ht="28.8" x14ac:dyDescent="0.3">
      <c r="B38" s="230">
        <v>21</v>
      </c>
      <c r="C38" s="150" t="s">
        <v>712</v>
      </c>
      <c r="D38" s="283"/>
      <c r="E38" s="283"/>
    </row>
    <row r="39" spans="2:5" ht="18" customHeight="1" x14ac:dyDescent="0.3">
      <c r="B39" s="289">
        <v>22</v>
      </c>
      <c r="C39" s="290" t="s">
        <v>713</v>
      </c>
      <c r="D39" s="148">
        <v>589531</v>
      </c>
      <c r="E39" s="148">
        <v>615132</v>
      </c>
    </row>
    <row r="40" spans="2:5" ht="18" customHeight="1" x14ac:dyDescent="0.3">
      <c r="B40" s="722" t="s">
        <v>714</v>
      </c>
      <c r="C40" s="722"/>
      <c r="D40" s="722"/>
      <c r="E40" s="722"/>
    </row>
    <row r="41" spans="2:5" ht="28.8" x14ac:dyDescent="0.3">
      <c r="B41" s="149" t="s">
        <v>171</v>
      </c>
      <c r="C41" s="177" t="s">
        <v>715</v>
      </c>
      <c r="D41" s="283"/>
      <c r="E41" s="283"/>
    </row>
    <row r="42" spans="2:5" ht="28.8" x14ac:dyDescent="0.3">
      <c r="B42" s="149" t="s">
        <v>716</v>
      </c>
      <c r="C42" s="150" t="s">
        <v>717</v>
      </c>
      <c r="D42" s="283"/>
      <c r="E42" s="283"/>
    </row>
    <row r="43" spans="2:5" ht="18" customHeight="1" x14ac:dyDescent="0.3">
      <c r="B43" s="291" t="s">
        <v>718</v>
      </c>
      <c r="C43" s="287" t="s">
        <v>719</v>
      </c>
      <c r="D43" s="283"/>
      <c r="E43" s="283"/>
    </row>
    <row r="44" spans="2:5" ht="18" customHeight="1" x14ac:dyDescent="0.3">
      <c r="B44" s="291" t="s">
        <v>720</v>
      </c>
      <c r="C44" s="287" t="s">
        <v>721</v>
      </c>
      <c r="D44" s="283"/>
      <c r="E44" s="283"/>
    </row>
    <row r="45" spans="2:5" ht="18" customHeight="1" x14ac:dyDescent="0.3">
      <c r="B45" s="291" t="s">
        <v>722</v>
      </c>
      <c r="C45" s="292" t="s">
        <v>723</v>
      </c>
      <c r="D45" s="283"/>
      <c r="E45" s="283"/>
    </row>
    <row r="46" spans="2:5" ht="18" customHeight="1" x14ac:dyDescent="0.3">
      <c r="B46" s="291" t="s">
        <v>724</v>
      </c>
      <c r="C46" s="287" t="s">
        <v>725</v>
      </c>
      <c r="D46" s="283"/>
      <c r="E46" s="283"/>
    </row>
    <row r="47" spans="2:5" ht="18" customHeight="1" x14ac:dyDescent="0.3">
      <c r="B47" s="291" t="s">
        <v>726</v>
      </c>
      <c r="C47" s="287" t="s">
        <v>727</v>
      </c>
      <c r="D47" s="283"/>
      <c r="E47" s="283"/>
    </row>
    <row r="48" spans="2:5" ht="18" customHeight="1" x14ac:dyDescent="0.3">
      <c r="B48" s="291" t="s">
        <v>728</v>
      </c>
      <c r="C48" s="287" t="s">
        <v>729</v>
      </c>
      <c r="D48" s="283"/>
      <c r="E48" s="283"/>
    </row>
    <row r="49" spans="2:5" ht="18" customHeight="1" x14ac:dyDescent="0.3">
      <c r="B49" s="291" t="s">
        <v>730</v>
      </c>
      <c r="C49" s="287" t="s">
        <v>731</v>
      </c>
      <c r="D49" s="283"/>
      <c r="E49" s="283"/>
    </row>
    <row r="50" spans="2:5" ht="18" customHeight="1" x14ac:dyDescent="0.3">
      <c r="B50" s="291" t="s">
        <v>732</v>
      </c>
      <c r="C50" s="287" t="s">
        <v>733</v>
      </c>
      <c r="D50" s="283"/>
      <c r="E50" s="283"/>
    </row>
    <row r="51" spans="2:5" ht="18" customHeight="1" x14ac:dyDescent="0.3">
      <c r="B51" s="291" t="s">
        <v>734</v>
      </c>
      <c r="C51" s="287" t="s">
        <v>735</v>
      </c>
      <c r="D51" s="283"/>
      <c r="E51" s="283"/>
    </row>
    <row r="52" spans="2:5" ht="18" customHeight="1" x14ac:dyDescent="0.3">
      <c r="B52" s="291" t="s">
        <v>736</v>
      </c>
      <c r="C52" s="287" t="s">
        <v>737</v>
      </c>
      <c r="D52" s="283"/>
      <c r="E52" s="283"/>
    </row>
    <row r="53" spans="2:5" ht="18" customHeight="1" x14ac:dyDescent="0.3">
      <c r="B53" s="136" t="s">
        <v>738</v>
      </c>
      <c r="C53" s="290" t="s">
        <v>739</v>
      </c>
      <c r="D53" s="144"/>
      <c r="E53" s="144"/>
    </row>
    <row r="54" spans="2:5" ht="18" customHeight="1" x14ac:dyDescent="0.3">
      <c r="B54" s="722" t="s">
        <v>740</v>
      </c>
      <c r="C54" s="722"/>
      <c r="D54" s="722"/>
      <c r="E54" s="722"/>
    </row>
    <row r="55" spans="2:5" ht="18" customHeight="1" x14ac:dyDescent="0.3">
      <c r="B55" s="293">
        <v>23</v>
      </c>
      <c r="C55" s="294" t="s">
        <v>741</v>
      </c>
      <c r="D55" s="295">
        <v>586272.92099999997</v>
      </c>
      <c r="E55" s="295">
        <v>531820.44999999995</v>
      </c>
    </row>
    <row r="56" spans="2:5" ht="18" customHeight="1" x14ac:dyDescent="0.3">
      <c r="B56" s="285">
        <v>24</v>
      </c>
      <c r="C56" s="286" t="s">
        <v>742</v>
      </c>
      <c r="D56" s="148">
        <f>D14+D26+D34+D39+D53</f>
        <v>6138901.9210000001</v>
      </c>
      <c r="E56" s="148">
        <f>E14+E26+E34+E39+E53</f>
        <v>5351464.4500799999</v>
      </c>
    </row>
    <row r="57" spans="2:5" ht="18" customHeight="1" x14ac:dyDescent="0.3">
      <c r="B57" s="722" t="s">
        <v>743</v>
      </c>
      <c r="C57" s="722"/>
      <c r="D57" s="722"/>
      <c r="E57" s="722"/>
    </row>
    <row r="58" spans="2:5" ht="18" customHeight="1" x14ac:dyDescent="0.3">
      <c r="B58" s="230">
        <v>25</v>
      </c>
      <c r="C58" s="296" t="s">
        <v>744</v>
      </c>
      <c r="D58" s="297">
        <f>D55/D56</f>
        <v>9.5501268556592078E-2</v>
      </c>
      <c r="E58" s="297">
        <f>E55/E56</f>
        <v>9.9378488815720284E-2</v>
      </c>
    </row>
    <row r="59" spans="2:5" ht="28.8" x14ac:dyDescent="0.3">
      <c r="B59" s="149" t="s">
        <v>745</v>
      </c>
      <c r="C59" s="150" t="s">
        <v>746</v>
      </c>
      <c r="D59" s="297">
        <f>D55/(D56-D43-D44)</f>
        <v>9.5501268556592078E-2</v>
      </c>
      <c r="E59" s="297">
        <f>E55/(E56-E43-E44)</f>
        <v>9.9378488815720284E-2</v>
      </c>
    </row>
    <row r="60" spans="2:5" ht="28.8" x14ac:dyDescent="0.3">
      <c r="B60" s="149" t="s">
        <v>747</v>
      </c>
      <c r="C60" s="150" t="s">
        <v>748</v>
      </c>
      <c r="D60" s="297">
        <f>(D55+'EU LR1'!D9)/D56</f>
        <v>9.5501268556592078E-2</v>
      </c>
      <c r="E60" s="297">
        <v>9.9378488815720284E-2</v>
      </c>
    </row>
    <row r="61" spans="2:5" ht="14.4" x14ac:dyDescent="0.3">
      <c r="B61" s="149">
        <v>26</v>
      </c>
      <c r="C61" s="150" t="s">
        <v>749</v>
      </c>
      <c r="D61" s="297">
        <v>0.03</v>
      </c>
      <c r="E61" s="297">
        <v>0.03</v>
      </c>
    </row>
    <row r="62" spans="2:5" ht="18" customHeight="1" x14ac:dyDescent="0.3">
      <c r="B62" s="149" t="s">
        <v>750</v>
      </c>
      <c r="C62" s="150" t="s">
        <v>751</v>
      </c>
      <c r="D62" s="297">
        <v>0</v>
      </c>
      <c r="E62" s="297">
        <v>0</v>
      </c>
    </row>
    <row r="63" spans="2:5" ht="18" customHeight="1" x14ac:dyDescent="0.3">
      <c r="B63" s="149" t="s">
        <v>752</v>
      </c>
      <c r="C63" s="150" t="s">
        <v>753</v>
      </c>
      <c r="D63" s="297">
        <v>0</v>
      </c>
      <c r="E63" s="297">
        <v>0</v>
      </c>
    </row>
    <row r="64" spans="2:5" ht="18" customHeight="1" x14ac:dyDescent="0.3">
      <c r="B64" s="149">
        <v>27</v>
      </c>
      <c r="C64" s="150" t="s">
        <v>754</v>
      </c>
      <c r="D64" s="297">
        <v>0</v>
      </c>
      <c r="E64" s="297">
        <v>0</v>
      </c>
    </row>
    <row r="65" spans="2:13" ht="18" customHeight="1" x14ac:dyDescent="0.3">
      <c r="B65" s="149" t="s">
        <v>755</v>
      </c>
      <c r="C65" s="150" t="s">
        <v>756</v>
      </c>
      <c r="D65" s="297">
        <f>SUM(D61:D62,D64)</f>
        <v>0.03</v>
      </c>
      <c r="E65" s="297">
        <v>0.03</v>
      </c>
    </row>
    <row r="66" spans="2:13" ht="18" customHeight="1" x14ac:dyDescent="0.3">
      <c r="B66" s="722" t="s">
        <v>757</v>
      </c>
      <c r="C66" s="722"/>
      <c r="D66" s="722"/>
      <c r="E66" s="722"/>
    </row>
    <row r="67" spans="2:13" ht="18" customHeight="1" x14ac:dyDescent="0.3">
      <c r="B67" s="149" t="s">
        <v>758</v>
      </c>
      <c r="C67" s="150" t="s">
        <v>759</v>
      </c>
      <c r="D67" s="290"/>
      <c r="E67" s="298"/>
      <c r="M67" s="80"/>
    </row>
    <row r="68" spans="2:13" ht="18" customHeight="1" x14ac:dyDescent="0.3">
      <c r="B68" s="722" t="s">
        <v>760</v>
      </c>
      <c r="C68" s="722"/>
      <c r="D68" s="722"/>
      <c r="E68" s="722"/>
    </row>
    <row r="69" spans="2:13" ht="28.8" x14ac:dyDescent="0.3">
      <c r="B69" s="149">
        <v>28</v>
      </c>
      <c r="C69" s="150" t="s">
        <v>761</v>
      </c>
      <c r="D69" s="283">
        <v>24384</v>
      </c>
      <c r="E69" s="283">
        <v>30164</v>
      </c>
      <c r="M69" s="76"/>
    </row>
    <row r="70" spans="2:13" ht="28.8" x14ac:dyDescent="0.3">
      <c r="B70" s="149">
        <v>29</v>
      </c>
      <c r="C70" s="150" t="s">
        <v>762</v>
      </c>
      <c r="D70" s="283">
        <f>D28+D29</f>
        <v>31039</v>
      </c>
      <c r="E70" s="283">
        <f>E28+E29</f>
        <v>30665.5</v>
      </c>
      <c r="M70" s="76"/>
    </row>
    <row r="71" spans="2:13" ht="57.6" x14ac:dyDescent="0.3">
      <c r="B71" s="149">
        <v>30</v>
      </c>
      <c r="C71" s="150" t="s">
        <v>763</v>
      </c>
      <c r="D71" s="283">
        <f>D56-D70+D69</f>
        <v>6132246.9210000001</v>
      </c>
      <c r="E71" s="283">
        <f>E56-E70+E69</f>
        <v>5350962.9500799999</v>
      </c>
      <c r="M71" s="80"/>
    </row>
    <row r="72" spans="2:13" ht="57.6" x14ac:dyDescent="0.3">
      <c r="B72" s="149" t="s">
        <v>764</v>
      </c>
      <c r="C72" s="150" t="s">
        <v>765</v>
      </c>
      <c r="D72" s="283">
        <f>D56-D70+D69</f>
        <v>6132246.9210000001</v>
      </c>
      <c r="E72" s="283">
        <f>E56-E70+E69</f>
        <v>5350962.9500799999</v>
      </c>
      <c r="M72" s="80"/>
    </row>
    <row r="73" spans="2:13" ht="57.6" x14ac:dyDescent="0.3">
      <c r="B73" s="149">
        <v>31</v>
      </c>
      <c r="C73" s="150" t="s">
        <v>766</v>
      </c>
      <c r="D73" s="297">
        <f>D55/D71</f>
        <v>9.5604910981698543E-2</v>
      </c>
      <c r="E73" s="297">
        <f>E55/E71</f>
        <v>9.9387802711668735E-2</v>
      </c>
      <c r="M73" s="76"/>
    </row>
    <row r="74" spans="2:13" ht="57.6" x14ac:dyDescent="0.3">
      <c r="B74" s="149" t="s">
        <v>767</v>
      </c>
      <c r="C74" s="150" t="s">
        <v>768</v>
      </c>
      <c r="D74" s="297">
        <f>D55/D72</f>
        <v>9.5604910981698543E-2</v>
      </c>
      <c r="E74" s="297">
        <f>E55/E72</f>
        <v>9.9387802711668735E-2</v>
      </c>
      <c r="M74" s="76"/>
    </row>
  </sheetData>
  <mergeCells count="11">
    <mergeCell ref="B40:E40"/>
    <mergeCell ref="B54:E54"/>
    <mergeCell ref="B57:E57"/>
    <mergeCell ref="B66:E66"/>
    <mergeCell ref="B68:E68"/>
    <mergeCell ref="B35:E35"/>
    <mergeCell ref="D4:E4"/>
    <mergeCell ref="B5:C6"/>
    <mergeCell ref="B7:E7"/>
    <mergeCell ref="B15:E15"/>
    <mergeCell ref="B27:E27"/>
  </mergeCells>
  <hyperlinks>
    <hyperlink ref="B2" location="Santrauka!B20" display="EU LR2 - LRCom forma. Bendras informacijos apie sverto koeficientą atskleidimas" xr:uid="{18966544-FEDB-4761-9395-DB31354DC2B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9CD2-588A-4EF0-ACF4-A47BCD47B975}">
  <sheetPr>
    <tabColor rgb="FF575783"/>
  </sheetPr>
  <dimension ref="B2:D22"/>
  <sheetViews>
    <sheetView workbookViewId="0">
      <selection activeCell="C5" sqref="C5"/>
    </sheetView>
  </sheetViews>
  <sheetFormatPr defaultColWidth="9.33203125" defaultRowHeight="14.4" x14ac:dyDescent="0.3"/>
  <cols>
    <col min="1" max="1" width="3.21875" style="24" customWidth="1"/>
    <col min="2" max="2" width="9.33203125" style="24"/>
    <col min="3" max="3" width="51.44140625" style="24" customWidth="1"/>
    <col min="4" max="4" width="37" style="24" bestFit="1" customWidth="1"/>
    <col min="5" max="16384" width="9.33203125" style="24"/>
  </cols>
  <sheetData>
    <row r="2" spans="2:4" ht="18.75" customHeight="1" x14ac:dyDescent="0.3">
      <c r="B2" s="38" t="s">
        <v>793</v>
      </c>
      <c r="C2" s="38"/>
      <c r="D2" s="38"/>
    </row>
    <row r="3" spans="2:4" ht="14.4" customHeight="1" x14ac:dyDescent="0.3">
      <c r="B3" s="38"/>
      <c r="C3" s="38"/>
      <c r="D3" s="38"/>
    </row>
    <row r="4" spans="2:4" x14ac:dyDescent="0.3">
      <c r="B4" s="35"/>
      <c r="C4" s="35"/>
      <c r="D4" s="81" t="s">
        <v>241</v>
      </c>
    </row>
    <row r="5" spans="2:4" x14ac:dyDescent="0.3">
      <c r="B5" s="35"/>
      <c r="C5" s="35" t="s">
        <v>2158</v>
      </c>
      <c r="D5" s="82" t="s">
        <v>678</v>
      </c>
    </row>
    <row r="6" spans="2:4" ht="43.2" x14ac:dyDescent="0.3">
      <c r="B6" s="277" t="s">
        <v>770</v>
      </c>
      <c r="C6" s="277" t="s">
        <v>771</v>
      </c>
      <c r="D6" s="278">
        <f>SUM(D7:D8)</f>
        <v>5536832</v>
      </c>
    </row>
    <row r="7" spans="2:4" x14ac:dyDescent="0.3">
      <c r="B7" s="185" t="s">
        <v>772</v>
      </c>
      <c r="C7" s="279" t="s">
        <v>773</v>
      </c>
      <c r="D7" s="280"/>
    </row>
    <row r="8" spans="2:4" x14ac:dyDescent="0.3">
      <c r="B8" s="185" t="s">
        <v>774</v>
      </c>
      <c r="C8" s="279" t="s">
        <v>775</v>
      </c>
      <c r="D8" s="281">
        <f>SUM(D9:D17)</f>
        <v>5536832</v>
      </c>
    </row>
    <row r="9" spans="2:4" x14ac:dyDescent="0.3">
      <c r="B9" s="185" t="s">
        <v>776</v>
      </c>
      <c r="C9" s="279" t="s">
        <v>777</v>
      </c>
      <c r="D9" s="280"/>
    </row>
    <row r="10" spans="2:4" x14ac:dyDescent="0.3">
      <c r="B10" s="185" t="s">
        <v>778</v>
      </c>
      <c r="C10" s="279" t="s">
        <v>779</v>
      </c>
      <c r="D10" s="280">
        <v>1937639</v>
      </c>
    </row>
    <row r="11" spans="2:4" ht="43.2" x14ac:dyDescent="0.3">
      <c r="B11" s="185" t="s">
        <v>780</v>
      </c>
      <c r="C11" s="282" t="s">
        <v>781</v>
      </c>
      <c r="D11" s="280"/>
    </row>
    <row r="12" spans="2:4" x14ac:dyDescent="0.3">
      <c r="B12" s="185" t="s">
        <v>782</v>
      </c>
      <c r="C12" s="279" t="s">
        <v>783</v>
      </c>
      <c r="D12" s="280">
        <v>29010</v>
      </c>
    </row>
    <row r="13" spans="2:4" x14ac:dyDescent="0.3">
      <c r="B13" s="185" t="s">
        <v>784</v>
      </c>
      <c r="C13" s="279" t="s">
        <v>785</v>
      </c>
      <c r="D13" s="280">
        <v>2473317</v>
      </c>
    </row>
    <row r="14" spans="2:4" x14ac:dyDescent="0.3">
      <c r="B14" s="185" t="s">
        <v>786</v>
      </c>
      <c r="C14" s="279" t="s">
        <v>787</v>
      </c>
      <c r="D14" s="280">
        <v>519453</v>
      </c>
    </row>
    <row r="15" spans="2:4" x14ac:dyDescent="0.3">
      <c r="B15" s="185" t="s">
        <v>788</v>
      </c>
      <c r="C15" s="282" t="s">
        <v>210</v>
      </c>
      <c r="D15" s="280">
        <v>266750</v>
      </c>
    </row>
    <row r="16" spans="2:4" x14ac:dyDescent="0.3">
      <c r="B16" s="185" t="s">
        <v>789</v>
      </c>
      <c r="C16" s="279" t="s">
        <v>790</v>
      </c>
      <c r="D16" s="280">
        <v>74719</v>
      </c>
    </row>
    <row r="17" spans="2:4" ht="43.2" x14ac:dyDescent="0.3">
      <c r="B17" s="185" t="s">
        <v>791</v>
      </c>
      <c r="C17" s="279" t="s">
        <v>792</v>
      </c>
      <c r="D17" s="280">
        <v>235944</v>
      </c>
    </row>
    <row r="21" spans="2:4" ht="15.6" x14ac:dyDescent="0.3">
      <c r="B21" s="85"/>
      <c r="C21" s="86" t="s">
        <v>794</v>
      </c>
      <c r="D21" s="85"/>
    </row>
    <row r="22" spans="2:4" x14ac:dyDescent="0.3">
      <c r="B22" s="244"/>
      <c r="C22" s="244" t="s">
        <v>795</v>
      </c>
      <c r="D22" s="244"/>
    </row>
  </sheetData>
  <hyperlinks>
    <hyperlink ref="B2:D3" location="Santrauka!B21" display="EU LR3 - LRSpl forma. Balansinių pozicijų (išskyrus išvestines finansines priemones, VPĮFS ir pozicijas, kurioms taikoma išimtis) suskirstymas" xr:uid="{5D88588A-5F79-4DFC-8536-8E68B590561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8F9D-F742-4E73-9788-AFAF2F11EEBA}">
  <sheetPr>
    <tabColor rgb="FF575783"/>
  </sheetPr>
  <dimension ref="A2:K43"/>
  <sheetViews>
    <sheetView workbookViewId="0">
      <selection activeCell="C7" sqref="C7"/>
    </sheetView>
  </sheetViews>
  <sheetFormatPr defaultColWidth="9.33203125" defaultRowHeight="14.4" x14ac:dyDescent="0.3"/>
  <cols>
    <col min="1" max="1" width="6.44140625" style="24" customWidth="1"/>
    <col min="2" max="2" width="10.33203125" style="24" customWidth="1"/>
    <col min="3" max="3" width="64.33203125" style="24" customWidth="1"/>
    <col min="4" max="11" width="10.109375" style="24" bestFit="1" customWidth="1"/>
    <col min="12" max="16384" width="9.33203125" style="24"/>
  </cols>
  <sheetData>
    <row r="2" spans="1:11" ht="21" x14ac:dyDescent="0.3">
      <c r="B2" s="68" t="s">
        <v>968</v>
      </c>
    </row>
    <row r="3" spans="1:11" ht="15.6" x14ac:dyDescent="0.3">
      <c r="A3" s="87"/>
    </row>
    <row r="4" spans="1:11" ht="15.6" x14ac:dyDescent="0.3">
      <c r="A4" s="87"/>
      <c r="C4" s="27" t="s">
        <v>1290</v>
      </c>
    </row>
    <row r="5" spans="1:11" ht="15.6" x14ac:dyDescent="0.3">
      <c r="A5" s="87"/>
      <c r="C5" s="27"/>
    </row>
    <row r="6" spans="1:11" x14ac:dyDescent="0.3">
      <c r="B6" s="33"/>
      <c r="C6" s="35"/>
      <c r="D6" s="83" t="s">
        <v>241</v>
      </c>
      <c r="E6" s="83" t="s">
        <v>256</v>
      </c>
      <c r="F6" s="83" t="s">
        <v>257</v>
      </c>
      <c r="G6" s="83" t="s">
        <v>258</v>
      </c>
      <c r="H6" s="83" t="s">
        <v>259</v>
      </c>
      <c r="I6" s="83" t="s">
        <v>260</v>
      </c>
      <c r="J6" s="83" t="s">
        <v>1050</v>
      </c>
      <c r="K6" s="83" t="s">
        <v>1051</v>
      </c>
    </row>
    <row r="7" spans="1:11" x14ac:dyDescent="0.3">
      <c r="B7" s="35"/>
      <c r="C7" s="35" t="s">
        <v>2158</v>
      </c>
      <c r="D7" s="702" t="s">
        <v>1285</v>
      </c>
      <c r="E7" s="702"/>
      <c r="F7" s="702"/>
      <c r="G7" s="702"/>
      <c r="H7" s="702" t="s">
        <v>1286</v>
      </c>
      <c r="I7" s="702"/>
      <c r="J7" s="702"/>
      <c r="K7" s="702"/>
    </row>
    <row r="8" spans="1:11" x14ac:dyDescent="0.3">
      <c r="B8" s="35" t="s">
        <v>1287</v>
      </c>
      <c r="C8" s="88" t="s">
        <v>1008</v>
      </c>
      <c r="D8" s="21">
        <v>46022</v>
      </c>
      <c r="E8" s="21">
        <v>45930</v>
      </c>
      <c r="F8" s="21">
        <v>45838</v>
      </c>
      <c r="G8" s="21">
        <v>45747</v>
      </c>
      <c r="H8" s="21">
        <v>46022</v>
      </c>
      <c r="I8" s="21">
        <v>45930</v>
      </c>
      <c r="J8" s="21">
        <v>45838</v>
      </c>
      <c r="K8" s="21">
        <v>45747</v>
      </c>
    </row>
    <row r="9" spans="1:11" x14ac:dyDescent="0.3">
      <c r="B9" s="35" t="s">
        <v>1288</v>
      </c>
      <c r="C9" s="88" t="s">
        <v>1289</v>
      </c>
      <c r="D9" s="88">
        <v>12</v>
      </c>
      <c r="E9" s="88">
        <v>12</v>
      </c>
      <c r="F9" s="88">
        <v>12</v>
      </c>
      <c r="G9" s="88">
        <v>12</v>
      </c>
      <c r="H9" s="88">
        <v>12</v>
      </c>
      <c r="I9" s="88">
        <v>12</v>
      </c>
      <c r="J9" s="88">
        <v>12</v>
      </c>
      <c r="K9" s="88">
        <v>12</v>
      </c>
    </row>
    <row r="10" spans="1:11" ht="15" customHeight="1" x14ac:dyDescent="0.3">
      <c r="B10" s="729" t="s">
        <v>932</v>
      </c>
      <c r="C10" s="729"/>
      <c r="D10" s="729"/>
      <c r="E10" s="729"/>
      <c r="F10" s="729"/>
      <c r="G10" s="729"/>
      <c r="H10" s="729"/>
      <c r="I10" s="729"/>
      <c r="J10" s="729"/>
      <c r="K10" s="729"/>
    </row>
    <row r="11" spans="1:11" x14ac:dyDescent="0.3">
      <c r="B11" s="184">
        <v>1</v>
      </c>
      <c r="C11" s="185" t="s">
        <v>933</v>
      </c>
      <c r="D11" s="727"/>
      <c r="E11" s="727"/>
      <c r="F11" s="727"/>
      <c r="G11" s="727"/>
      <c r="H11" s="268">
        <v>1447291.5938208334</v>
      </c>
      <c r="I11" s="268">
        <v>1225208.9583333333</v>
      </c>
      <c r="J11" s="268">
        <v>1113283.0416666667</v>
      </c>
      <c r="K11" s="268">
        <v>1032149.625</v>
      </c>
    </row>
    <row r="12" spans="1:11" ht="15" customHeight="1" x14ac:dyDescent="0.3">
      <c r="B12" s="729" t="s">
        <v>934</v>
      </c>
      <c r="C12" s="729"/>
      <c r="D12" s="729"/>
      <c r="E12" s="729"/>
      <c r="F12" s="729"/>
      <c r="G12" s="729"/>
      <c r="H12" s="729"/>
      <c r="I12" s="729"/>
      <c r="J12" s="729"/>
      <c r="K12" s="729"/>
    </row>
    <row r="13" spans="1:11" x14ac:dyDescent="0.3">
      <c r="B13" s="184">
        <v>2</v>
      </c>
      <c r="C13" s="185" t="s">
        <v>935</v>
      </c>
      <c r="D13" s="268">
        <v>2805284.9693170474</v>
      </c>
      <c r="E13" s="268">
        <v>2823414.0833333335</v>
      </c>
      <c r="F13" s="268">
        <v>2785440.0833333335</v>
      </c>
      <c r="G13" s="268">
        <v>2725182.6666666665</v>
      </c>
      <c r="H13" s="268">
        <v>259525.93010670831</v>
      </c>
      <c r="I13" s="268">
        <v>267311.1504333333</v>
      </c>
      <c r="J13" s="268">
        <v>259744.82928333335</v>
      </c>
      <c r="K13" s="268">
        <v>246210.83956666666</v>
      </c>
    </row>
    <row r="14" spans="1:11" x14ac:dyDescent="0.3">
      <c r="B14" s="184">
        <v>3</v>
      </c>
      <c r="C14" s="269" t="s">
        <v>936</v>
      </c>
      <c r="D14" s="268">
        <v>1290439.0072158333</v>
      </c>
      <c r="E14" s="268">
        <v>1274335.9166666667</v>
      </c>
      <c r="F14" s="268">
        <v>1231385.6666666667</v>
      </c>
      <c r="G14" s="268">
        <v>1186058.75</v>
      </c>
      <c r="H14" s="268">
        <v>64521.95036079167</v>
      </c>
      <c r="I14" s="268">
        <v>63716.795833333337</v>
      </c>
      <c r="J14" s="268">
        <v>61569.283333333333</v>
      </c>
      <c r="K14" s="268">
        <v>59302.9375</v>
      </c>
    </row>
    <row r="15" spans="1:11" x14ac:dyDescent="0.3">
      <c r="B15" s="184">
        <v>4</v>
      </c>
      <c r="C15" s="269" t="s">
        <v>937</v>
      </c>
      <c r="D15" s="268">
        <v>778026.30326500011</v>
      </c>
      <c r="E15" s="268">
        <v>779535.91666666663</v>
      </c>
      <c r="F15" s="268">
        <v>769334.41666666663</v>
      </c>
      <c r="G15" s="268">
        <v>748520.25</v>
      </c>
      <c r="H15" s="268">
        <v>97597.143039250004</v>
      </c>
      <c r="I15" s="268">
        <v>98146.104600000006</v>
      </c>
      <c r="J15" s="268">
        <v>97368.04595</v>
      </c>
      <c r="K15" s="268">
        <v>94861.652066666677</v>
      </c>
    </row>
    <row r="16" spans="1:11" x14ac:dyDescent="0.3">
      <c r="B16" s="184">
        <v>5</v>
      </c>
      <c r="C16" s="185" t="s">
        <v>938</v>
      </c>
      <c r="D16" s="268">
        <v>941418.86433043994</v>
      </c>
      <c r="E16" s="268">
        <v>737409.83333333337</v>
      </c>
      <c r="F16" s="268">
        <v>632767.66666666663</v>
      </c>
      <c r="G16" s="268">
        <v>577175</v>
      </c>
      <c r="H16" s="268">
        <v>424389.75679329358</v>
      </c>
      <c r="I16" s="268">
        <v>328141.48333333334</v>
      </c>
      <c r="J16" s="268">
        <v>272944.8</v>
      </c>
      <c r="K16" s="268">
        <v>245289.95000000004</v>
      </c>
    </row>
    <row r="17" spans="2:11" x14ac:dyDescent="0.3">
      <c r="B17" s="184">
        <v>6</v>
      </c>
      <c r="C17" s="269" t="s">
        <v>939</v>
      </c>
      <c r="D17" s="268"/>
      <c r="E17" s="268"/>
      <c r="F17" s="268"/>
      <c r="G17" s="268"/>
      <c r="H17" s="268"/>
      <c r="I17" s="268"/>
      <c r="J17" s="268"/>
      <c r="K17" s="268"/>
    </row>
    <row r="18" spans="2:11" x14ac:dyDescent="0.3">
      <c r="B18" s="184">
        <v>7</v>
      </c>
      <c r="C18" s="269" t="s">
        <v>940</v>
      </c>
      <c r="D18" s="268">
        <v>937471.11433043994</v>
      </c>
      <c r="E18" s="268">
        <v>734755.58333333337</v>
      </c>
      <c r="F18" s="268">
        <v>630335.83333333337</v>
      </c>
      <c r="G18" s="268">
        <v>575480.83333333337</v>
      </c>
      <c r="H18" s="268">
        <v>420442.00679329358</v>
      </c>
      <c r="I18" s="268">
        <v>325487.23333333334</v>
      </c>
      <c r="J18" s="268">
        <v>270512.96666666667</v>
      </c>
      <c r="K18" s="268">
        <v>243595.78333333335</v>
      </c>
    </row>
    <row r="19" spans="2:11" x14ac:dyDescent="0.3">
      <c r="B19" s="184">
        <v>8</v>
      </c>
      <c r="C19" s="269" t="s">
        <v>941</v>
      </c>
      <c r="D19" s="268">
        <v>3947.75</v>
      </c>
      <c r="E19" s="268">
        <v>2654.25</v>
      </c>
      <c r="F19" s="268">
        <v>2431.8333333333335</v>
      </c>
      <c r="G19" s="268">
        <v>1694.1666666666667</v>
      </c>
      <c r="H19" s="268">
        <v>3947.75</v>
      </c>
      <c r="I19" s="268">
        <v>2654.25</v>
      </c>
      <c r="J19" s="268">
        <v>2431.8333333333335</v>
      </c>
      <c r="K19" s="268">
        <v>1694.1666666666667</v>
      </c>
    </row>
    <row r="20" spans="2:11" x14ac:dyDescent="0.3">
      <c r="B20" s="184">
        <v>9</v>
      </c>
      <c r="C20" s="269" t="s">
        <v>942</v>
      </c>
      <c r="D20" s="727"/>
      <c r="E20" s="727"/>
      <c r="F20" s="727"/>
      <c r="G20" s="727"/>
      <c r="H20" s="270"/>
      <c r="I20" s="270"/>
      <c r="J20" s="270"/>
      <c r="K20" s="270"/>
    </row>
    <row r="21" spans="2:11" x14ac:dyDescent="0.3">
      <c r="B21" s="184">
        <v>10</v>
      </c>
      <c r="C21" s="185" t="s">
        <v>943</v>
      </c>
      <c r="D21" s="268">
        <v>421290.59405333333</v>
      </c>
      <c r="E21" s="268">
        <v>395414.83333333331</v>
      </c>
      <c r="F21" s="268">
        <v>377057.66666666669</v>
      </c>
      <c r="G21" s="268">
        <v>361483.5</v>
      </c>
      <c r="H21" s="268">
        <v>71388.650239583338</v>
      </c>
      <c r="I21" s="268">
        <v>56707.920833333337</v>
      </c>
      <c r="J21" s="268">
        <v>43126.770833333336</v>
      </c>
      <c r="K21" s="268">
        <v>35630.15833333334</v>
      </c>
    </row>
    <row r="22" spans="2:11" ht="28.8" x14ac:dyDescent="0.3">
      <c r="B22" s="184">
        <v>11</v>
      </c>
      <c r="C22" s="269" t="s">
        <v>944</v>
      </c>
      <c r="D22" s="268">
        <v>34902.312833333337</v>
      </c>
      <c r="E22" s="268">
        <v>23154.916666666668</v>
      </c>
      <c r="F22" s="268">
        <v>10172</v>
      </c>
      <c r="G22" s="268">
        <v>3547.5833333333335</v>
      </c>
      <c r="H22" s="268">
        <v>34902.312833333337</v>
      </c>
      <c r="I22" s="268">
        <v>23154.916666666668</v>
      </c>
      <c r="J22" s="268">
        <v>10172</v>
      </c>
      <c r="K22" s="268">
        <v>3547.5833333333335</v>
      </c>
    </row>
    <row r="23" spans="2:11" x14ac:dyDescent="0.3">
      <c r="B23" s="184">
        <v>12</v>
      </c>
      <c r="C23" s="269" t="s">
        <v>945</v>
      </c>
      <c r="D23" s="268"/>
      <c r="E23" s="268"/>
      <c r="F23" s="268"/>
      <c r="G23" s="268"/>
      <c r="H23" s="268"/>
      <c r="I23" s="268"/>
      <c r="J23" s="268"/>
      <c r="K23" s="268"/>
    </row>
    <row r="24" spans="2:11" x14ac:dyDescent="0.3">
      <c r="B24" s="184">
        <v>13</v>
      </c>
      <c r="C24" s="269" t="s">
        <v>946</v>
      </c>
      <c r="D24" s="268">
        <v>386388.28122</v>
      </c>
      <c r="E24" s="268">
        <v>372259.91666666669</v>
      </c>
      <c r="F24" s="268">
        <v>366885.66666666669</v>
      </c>
      <c r="G24" s="268">
        <v>357935.91666666669</v>
      </c>
      <c r="H24" s="268">
        <v>36486.337406250001</v>
      </c>
      <c r="I24" s="268">
        <v>33553.004166666673</v>
      </c>
      <c r="J24" s="268">
        <v>32954.770833333336</v>
      </c>
      <c r="K24" s="268">
        <v>32082.575000000001</v>
      </c>
    </row>
    <row r="25" spans="2:11" x14ac:dyDescent="0.3">
      <c r="B25" s="184">
        <v>14</v>
      </c>
      <c r="C25" s="185" t="s">
        <v>947</v>
      </c>
      <c r="D25" s="268">
        <v>24813.333333333332</v>
      </c>
      <c r="E25" s="268">
        <v>23994.083333333332</v>
      </c>
      <c r="F25" s="268">
        <v>42307.833333333336</v>
      </c>
      <c r="G25" s="268">
        <v>41135.5</v>
      </c>
      <c r="H25" s="268">
        <v>23956.25</v>
      </c>
      <c r="I25" s="268">
        <v>23994.083333333332</v>
      </c>
      <c r="J25" s="268">
        <v>42307.833333333336</v>
      </c>
      <c r="K25" s="268">
        <v>41135.5</v>
      </c>
    </row>
    <row r="26" spans="2:11" x14ac:dyDescent="0.3">
      <c r="B26" s="184">
        <v>15</v>
      </c>
      <c r="C26" s="185" t="s">
        <v>948</v>
      </c>
      <c r="D26" s="268">
        <v>126313.26535166666</v>
      </c>
      <c r="E26" s="268">
        <v>112691.08333333333</v>
      </c>
      <c r="F26" s="268">
        <v>104351.33333333333</v>
      </c>
      <c r="G26" s="268">
        <v>102873.75</v>
      </c>
      <c r="H26" s="268">
        <v>6603.9954936249997</v>
      </c>
      <c r="I26" s="268">
        <v>5634.5541666666659</v>
      </c>
      <c r="J26" s="268">
        <v>5217.5666666666666</v>
      </c>
      <c r="K26" s="268">
        <v>5143.6875000000009</v>
      </c>
    </row>
    <row r="27" spans="2:11" x14ac:dyDescent="0.3">
      <c r="B27" s="184">
        <v>16</v>
      </c>
      <c r="C27" s="185" t="s">
        <v>949</v>
      </c>
      <c r="D27" s="727"/>
      <c r="E27" s="727"/>
      <c r="F27" s="727"/>
      <c r="G27" s="727"/>
      <c r="H27" s="268">
        <v>785864.58263321023</v>
      </c>
      <c r="I27" s="268">
        <v>681789.19209999999</v>
      </c>
      <c r="J27" s="268">
        <v>623341.80011666671</v>
      </c>
      <c r="K27" s="268">
        <v>573410.13540000003</v>
      </c>
    </row>
    <row r="28" spans="2:11" x14ac:dyDescent="0.3">
      <c r="B28" s="728" t="s">
        <v>950</v>
      </c>
      <c r="C28" s="728"/>
      <c r="D28" s="728"/>
      <c r="E28" s="728"/>
      <c r="F28" s="728"/>
      <c r="G28" s="728"/>
      <c r="H28" s="728"/>
      <c r="I28" s="728"/>
      <c r="J28" s="728"/>
      <c r="K28" s="728"/>
    </row>
    <row r="29" spans="2:11" x14ac:dyDescent="0.3">
      <c r="B29" s="184">
        <v>17</v>
      </c>
      <c r="C29" s="185" t="s">
        <v>951</v>
      </c>
      <c r="D29" s="268">
        <v>2634.1666666666665</v>
      </c>
      <c r="E29" s="268">
        <v>2902</v>
      </c>
      <c r="F29" s="268">
        <v>3292.5</v>
      </c>
      <c r="G29" s="268">
        <v>3371.5833333333335</v>
      </c>
      <c r="H29" s="268">
        <v>2504.0833333333335</v>
      </c>
      <c r="I29" s="268">
        <v>2836.9166666666665</v>
      </c>
      <c r="J29" s="268">
        <v>3229.9166666666665</v>
      </c>
      <c r="K29" s="268">
        <v>3371.5833333333335</v>
      </c>
    </row>
    <row r="30" spans="2:11" x14ac:dyDescent="0.3">
      <c r="B30" s="184">
        <v>18</v>
      </c>
      <c r="C30" s="185" t="s">
        <v>952</v>
      </c>
      <c r="D30" s="268">
        <v>91846.083729832782</v>
      </c>
      <c r="E30" s="268">
        <v>97997.666666666672</v>
      </c>
      <c r="F30" s="268">
        <v>99463.833333333328</v>
      </c>
      <c r="G30" s="268">
        <v>96841.833333333328</v>
      </c>
      <c r="H30" s="268">
        <v>54580.594033405803</v>
      </c>
      <c r="I30" s="268">
        <v>57487.625</v>
      </c>
      <c r="J30" s="268">
        <v>58402</v>
      </c>
      <c r="K30" s="268">
        <v>57731.375</v>
      </c>
    </row>
    <row r="31" spans="2:11" x14ac:dyDescent="0.3">
      <c r="B31" s="184">
        <v>19</v>
      </c>
      <c r="C31" s="185" t="s">
        <v>953</v>
      </c>
      <c r="D31" s="268">
        <v>6837.25</v>
      </c>
      <c r="E31" s="268">
        <v>6571.666666666667</v>
      </c>
      <c r="F31" s="268">
        <v>6922.25</v>
      </c>
      <c r="G31" s="268">
        <v>9440.5833333333339</v>
      </c>
      <c r="H31" s="268">
        <v>6837.25</v>
      </c>
      <c r="I31" s="268">
        <v>6571.666666666667</v>
      </c>
      <c r="J31" s="268">
        <v>6922.25</v>
      </c>
      <c r="K31" s="268">
        <v>9440.5833333333339</v>
      </c>
    </row>
    <row r="32" spans="2:11" ht="57.6" x14ac:dyDescent="0.3">
      <c r="B32" s="184" t="s">
        <v>954</v>
      </c>
      <c r="C32" s="185" t="s">
        <v>955</v>
      </c>
      <c r="D32" s="727"/>
      <c r="E32" s="727"/>
      <c r="F32" s="727"/>
      <c r="G32" s="727"/>
      <c r="H32" s="268"/>
      <c r="I32" s="268"/>
      <c r="J32" s="268"/>
      <c r="K32" s="268"/>
    </row>
    <row r="33" spans="2:11" x14ac:dyDescent="0.3">
      <c r="B33" s="184" t="s">
        <v>956</v>
      </c>
      <c r="C33" s="185" t="s">
        <v>957</v>
      </c>
      <c r="D33" s="727"/>
      <c r="E33" s="727"/>
      <c r="F33" s="727"/>
      <c r="G33" s="727"/>
      <c r="H33" s="268"/>
      <c r="I33" s="268"/>
      <c r="J33" s="268"/>
      <c r="K33" s="268"/>
    </row>
    <row r="34" spans="2:11" x14ac:dyDescent="0.3">
      <c r="B34" s="187">
        <v>20</v>
      </c>
      <c r="C34" s="271" t="s">
        <v>958</v>
      </c>
      <c r="D34" s="272">
        <v>107471.33333333333</v>
      </c>
      <c r="E34" s="272">
        <v>107471.33333333333</v>
      </c>
      <c r="F34" s="272">
        <v>109678.58333333333</v>
      </c>
      <c r="G34" s="272">
        <v>109654</v>
      </c>
      <c r="H34" s="272">
        <v>63921.927366739132</v>
      </c>
      <c r="I34" s="272">
        <v>66896.208333333328</v>
      </c>
      <c r="J34" s="272">
        <v>68554.166666666672</v>
      </c>
      <c r="K34" s="272">
        <v>70543.541666666672</v>
      </c>
    </row>
    <row r="35" spans="2:11" x14ac:dyDescent="0.3">
      <c r="B35" s="184" t="s">
        <v>477</v>
      </c>
      <c r="C35" s="269" t="s">
        <v>959</v>
      </c>
      <c r="D35" s="268"/>
      <c r="E35" s="268"/>
      <c r="F35" s="268"/>
      <c r="G35" s="268"/>
      <c r="H35" s="268"/>
      <c r="I35" s="268"/>
      <c r="J35" s="268"/>
      <c r="K35" s="268"/>
    </row>
    <row r="36" spans="2:11" x14ac:dyDescent="0.3">
      <c r="B36" s="184" t="s">
        <v>479</v>
      </c>
      <c r="C36" s="269" t="s">
        <v>960</v>
      </c>
      <c r="D36" s="268"/>
      <c r="E36" s="268"/>
      <c r="F36" s="268"/>
      <c r="G36" s="268"/>
      <c r="H36" s="268"/>
      <c r="I36" s="268"/>
      <c r="J36" s="268"/>
      <c r="K36" s="268"/>
    </row>
    <row r="37" spans="2:11" x14ac:dyDescent="0.3">
      <c r="B37" s="184" t="s">
        <v>961</v>
      </c>
      <c r="C37" s="269" t="s">
        <v>962</v>
      </c>
      <c r="D37" s="268">
        <v>107471.33333333333</v>
      </c>
      <c r="E37" s="268">
        <v>107471.33333333333</v>
      </c>
      <c r="F37" s="268">
        <v>109678.58333333333</v>
      </c>
      <c r="G37" s="268">
        <v>109654</v>
      </c>
      <c r="H37" s="268">
        <v>63921.927366739132</v>
      </c>
      <c r="I37" s="268">
        <v>66896.208333333328</v>
      </c>
      <c r="J37" s="268">
        <v>68554.166666666672</v>
      </c>
      <c r="K37" s="268">
        <v>70543.541666666672</v>
      </c>
    </row>
    <row r="38" spans="2:11" x14ac:dyDescent="0.3">
      <c r="B38" s="726" t="s">
        <v>963</v>
      </c>
      <c r="C38" s="726"/>
      <c r="D38" s="726"/>
      <c r="E38" s="726"/>
      <c r="F38" s="726"/>
      <c r="G38" s="726"/>
      <c r="H38" s="726"/>
      <c r="I38" s="726"/>
      <c r="J38" s="726"/>
      <c r="K38" s="726"/>
    </row>
    <row r="39" spans="2:11" x14ac:dyDescent="0.3">
      <c r="B39" s="273" t="s">
        <v>964</v>
      </c>
      <c r="C39" s="274" t="s">
        <v>965</v>
      </c>
      <c r="D39" s="727"/>
      <c r="E39" s="727"/>
      <c r="F39" s="727"/>
      <c r="G39" s="727"/>
      <c r="H39" s="275">
        <v>1447291.5938208334</v>
      </c>
      <c r="I39" s="275">
        <v>1225208.9583333333</v>
      </c>
      <c r="J39" s="275">
        <v>1113283.0416666667</v>
      </c>
      <c r="K39" s="275">
        <v>1032149.625</v>
      </c>
    </row>
    <row r="40" spans="2:11" x14ac:dyDescent="0.3">
      <c r="B40" s="273">
        <v>22</v>
      </c>
      <c r="C40" s="274" t="s">
        <v>966</v>
      </c>
      <c r="D40" s="727"/>
      <c r="E40" s="727"/>
      <c r="F40" s="727"/>
      <c r="G40" s="727"/>
      <c r="H40" s="275">
        <v>721942.65526647109</v>
      </c>
      <c r="I40" s="275">
        <v>614892.98376666661</v>
      </c>
      <c r="J40" s="275">
        <v>554787.63345000008</v>
      </c>
      <c r="K40" s="275">
        <v>502866.59373333334</v>
      </c>
    </row>
    <row r="41" spans="2:11" x14ac:dyDescent="0.3">
      <c r="B41" s="273">
        <v>23</v>
      </c>
      <c r="C41" s="274" t="s">
        <v>967</v>
      </c>
      <c r="D41" s="727"/>
      <c r="E41" s="727"/>
      <c r="F41" s="727"/>
      <c r="G41" s="727"/>
      <c r="H41" s="276">
        <v>2.0309087912775565</v>
      </c>
      <c r="I41" s="276">
        <v>2.0422709525463447</v>
      </c>
      <c r="J41" s="276">
        <v>2.0347372323137245</v>
      </c>
      <c r="K41" s="276">
        <v>2.0646969557186092</v>
      </c>
    </row>
    <row r="43" spans="2:11" x14ac:dyDescent="0.3">
      <c r="B43" s="69"/>
    </row>
  </sheetData>
  <mergeCells count="14">
    <mergeCell ref="D27:G27"/>
    <mergeCell ref="B28:K28"/>
    <mergeCell ref="D32:G32"/>
    <mergeCell ref="D7:G7"/>
    <mergeCell ref="H7:K7"/>
    <mergeCell ref="B10:K10"/>
    <mergeCell ref="D11:G11"/>
    <mergeCell ref="B12:K12"/>
    <mergeCell ref="D20:G20"/>
    <mergeCell ref="B38:K38"/>
    <mergeCell ref="D39:G39"/>
    <mergeCell ref="D40:G40"/>
    <mergeCell ref="D41:G41"/>
    <mergeCell ref="D33:G33"/>
  </mergeCells>
  <hyperlinks>
    <hyperlink ref="B2" location="Santrauka!B24" display="EU LIQ1 forma. Kiekybinė informacija apie LCR" xr:uid="{8F5ADD39-CCAC-4967-8BD3-787788946EF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9AED-404B-4168-9B3C-F7BE381C339A}">
  <sheetPr>
    <tabColor rgb="FF575783"/>
  </sheetPr>
  <dimension ref="A2:AF44"/>
  <sheetViews>
    <sheetView workbookViewId="0">
      <selection activeCell="B2" sqref="B2"/>
    </sheetView>
  </sheetViews>
  <sheetFormatPr defaultColWidth="9.33203125" defaultRowHeight="14.4" x14ac:dyDescent="0.3"/>
  <cols>
    <col min="1" max="1" width="3.6640625" style="24" customWidth="1"/>
    <col min="2" max="2" width="9.33203125" style="24"/>
    <col min="3" max="3" width="39.33203125" style="24" customWidth="1"/>
    <col min="4" max="4" width="13.6640625" style="24" customWidth="1"/>
    <col min="5" max="5" width="16" style="24" customWidth="1"/>
    <col min="6" max="6" width="18.33203125" style="24" customWidth="1"/>
    <col min="7" max="7" width="12.5546875" style="24" customWidth="1"/>
    <col min="8" max="8" width="17.6640625" style="24" customWidth="1"/>
    <col min="9" max="9" width="2.77734375" style="24" customWidth="1"/>
    <col min="10" max="10" width="9.33203125" style="24"/>
    <col min="11" max="11" width="39.33203125" style="24" customWidth="1"/>
    <col min="12" max="12" width="13.6640625" style="24" customWidth="1"/>
    <col min="13" max="13" width="16" style="24" customWidth="1"/>
    <col min="14" max="14" width="18.33203125" style="24" customWidth="1"/>
    <col min="15" max="15" width="12.5546875" style="24" customWidth="1"/>
    <col min="16" max="16" width="17.6640625" style="24" customWidth="1"/>
    <col min="17" max="17" width="2.77734375" style="24" customWidth="1"/>
    <col min="18" max="18" width="9.33203125" style="24"/>
    <col min="19" max="19" width="39.33203125" style="24" customWidth="1"/>
    <col min="20" max="20" width="13.6640625" style="24" customWidth="1"/>
    <col min="21" max="21" width="16" style="24" customWidth="1"/>
    <col min="22" max="22" width="18.33203125" style="24" customWidth="1"/>
    <col min="23" max="23" width="12.5546875" style="24" customWidth="1"/>
    <col min="24" max="24" width="17.6640625" style="24" customWidth="1"/>
    <col min="25" max="25" width="2.77734375" style="24" customWidth="1"/>
    <col min="26" max="26" width="9.33203125" style="24"/>
    <col min="27" max="27" width="39.33203125" style="24" customWidth="1"/>
    <col min="28" max="28" width="13.6640625" style="24" customWidth="1"/>
    <col min="29" max="29" width="16" style="24" customWidth="1"/>
    <col min="30" max="30" width="18.33203125" style="24" customWidth="1"/>
    <col min="31" max="31" width="12.5546875" style="24" customWidth="1"/>
    <col min="32" max="32" width="17.6640625" style="24" customWidth="1"/>
    <col min="33" max="16384" width="9.33203125" style="24"/>
  </cols>
  <sheetData>
    <row r="2" spans="1:32" ht="21" x14ac:dyDescent="0.3">
      <c r="B2" s="68" t="s">
        <v>1007</v>
      </c>
      <c r="J2" s="74"/>
      <c r="R2" s="74"/>
      <c r="Z2" s="74"/>
    </row>
    <row r="3" spans="1:32" ht="15.6" x14ac:dyDescent="0.3">
      <c r="B3" s="89" t="s">
        <v>969</v>
      </c>
      <c r="J3" s="89"/>
      <c r="R3" s="89"/>
      <c r="Z3" s="89"/>
    </row>
    <row r="4" spans="1:32" s="58" customFormat="1" x14ac:dyDescent="0.3"/>
    <row r="5" spans="1:32" x14ac:dyDescent="0.3">
      <c r="A5" s="35"/>
      <c r="B5" s="732"/>
      <c r="C5" s="732"/>
      <c r="D5" s="20" t="s">
        <v>241</v>
      </c>
      <c r="E5" s="20" t="s">
        <v>256</v>
      </c>
      <c r="F5" s="20" t="s">
        <v>257</v>
      </c>
      <c r="G5" s="20" t="s">
        <v>258</v>
      </c>
      <c r="H5" s="83" t="s">
        <v>259</v>
      </c>
      <c r="I5" s="67"/>
      <c r="J5" s="732"/>
      <c r="K5" s="732"/>
      <c r="L5" s="20" t="s">
        <v>241</v>
      </c>
      <c r="M5" s="20" t="s">
        <v>256</v>
      </c>
      <c r="N5" s="20" t="s">
        <v>257</v>
      </c>
      <c r="O5" s="20" t="s">
        <v>258</v>
      </c>
      <c r="P5" s="83" t="s">
        <v>259</v>
      </c>
      <c r="Q5" s="67"/>
      <c r="R5" s="732"/>
      <c r="S5" s="732"/>
      <c r="T5" s="20" t="s">
        <v>241</v>
      </c>
      <c r="U5" s="20" t="s">
        <v>256</v>
      </c>
      <c r="V5" s="20" t="s">
        <v>257</v>
      </c>
      <c r="W5" s="20" t="s">
        <v>258</v>
      </c>
      <c r="X5" s="83" t="s">
        <v>259</v>
      </c>
      <c r="Y5" s="67"/>
      <c r="Z5" s="732"/>
      <c r="AA5" s="732"/>
      <c r="AB5" s="20" t="s">
        <v>241</v>
      </c>
      <c r="AC5" s="20" t="s">
        <v>256</v>
      </c>
      <c r="AD5" s="20" t="s">
        <v>257</v>
      </c>
      <c r="AE5" s="20" t="s">
        <v>258</v>
      </c>
      <c r="AF5" s="83" t="s">
        <v>259</v>
      </c>
    </row>
    <row r="6" spans="1:32" x14ac:dyDescent="0.3">
      <c r="A6" s="35"/>
      <c r="B6" s="733" t="s">
        <v>2165</v>
      </c>
      <c r="C6" s="734"/>
      <c r="D6" s="702" t="s">
        <v>1291</v>
      </c>
      <c r="E6" s="702"/>
      <c r="F6" s="702"/>
      <c r="G6" s="702"/>
      <c r="H6" s="702" t="s">
        <v>1292</v>
      </c>
      <c r="I6" s="67"/>
      <c r="J6" s="733" t="s">
        <v>2166</v>
      </c>
      <c r="K6" s="734"/>
      <c r="L6" s="702" t="s">
        <v>1291</v>
      </c>
      <c r="M6" s="702"/>
      <c r="N6" s="702"/>
      <c r="O6" s="702"/>
      <c r="P6" s="702" t="s">
        <v>1292</v>
      </c>
      <c r="Q6" s="67"/>
      <c r="R6" s="733" t="s">
        <v>2167</v>
      </c>
      <c r="S6" s="734"/>
      <c r="T6" s="702" t="s">
        <v>1291</v>
      </c>
      <c r="U6" s="702"/>
      <c r="V6" s="702"/>
      <c r="W6" s="702"/>
      <c r="X6" s="702" t="s">
        <v>1292</v>
      </c>
      <c r="Y6" s="67"/>
      <c r="Z6" s="733" t="s">
        <v>2168</v>
      </c>
      <c r="AA6" s="734"/>
      <c r="AB6" s="702" t="s">
        <v>1291</v>
      </c>
      <c r="AC6" s="702"/>
      <c r="AD6" s="702"/>
      <c r="AE6" s="702"/>
      <c r="AF6" s="702" t="s">
        <v>1292</v>
      </c>
    </row>
    <row r="7" spans="1:32" x14ac:dyDescent="0.3">
      <c r="A7" s="35"/>
      <c r="B7" s="734"/>
      <c r="C7" s="734"/>
      <c r="D7" s="20" t="s">
        <v>1293</v>
      </c>
      <c r="E7" s="20" t="s">
        <v>1294</v>
      </c>
      <c r="F7" s="20" t="s">
        <v>1295</v>
      </c>
      <c r="G7" s="20" t="s">
        <v>1296</v>
      </c>
      <c r="H7" s="702"/>
      <c r="I7" s="67"/>
      <c r="J7" s="734"/>
      <c r="K7" s="734"/>
      <c r="L7" s="20" t="s">
        <v>1293</v>
      </c>
      <c r="M7" s="20" t="s">
        <v>1294</v>
      </c>
      <c r="N7" s="20" t="s">
        <v>1295</v>
      </c>
      <c r="O7" s="20" t="s">
        <v>1296</v>
      </c>
      <c r="P7" s="702"/>
      <c r="Q7" s="67"/>
      <c r="R7" s="734"/>
      <c r="S7" s="734"/>
      <c r="T7" s="20" t="s">
        <v>1293</v>
      </c>
      <c r="U7" s="20" t="s">
        <v>1294</v>
      </c>
      <c r="V7" s="20" t="s">
        <v>1295</v>
      </c>
      <c r="W7" s="20" t="s">
        <v>1296</v>
      </c>
      <c r="X7" s="702"/>
      <c r="Y7" s="67"/>
      <c r="Z7" s="734"/>
      <c r="AA7" s="734"/>
      <c r="AB7" s="20" t="s">
        <v>1293</v>
      </c>
      <c r="AC7" s="20" t="s">
        <v>1294</v>
      </c>
      <c r="AD7" s="20" t="s">
        <v>1295</v>
      </c>
      <c r="AE7" s="20" t="s">
        <v>1296</v>
      </c>
      <c r="AF7" s="702"/>
    </row>
    <row r="8" spans="1:32" x14ac:dyDescent="0.3">
      <c r="A8" s="244"/>
      <c r="B8" s="245" t="s">
        <v>970</v>
      </c>
      <c r="C8" s="245"/>
      <c r="D8" s="245"/>
      <c r="E8" s="246"/>
      <c r="F8" s="245"/>
      <c r="G8" s="245"/>
      <c r="H8" s="245"/>
      <c r="J8" s="245" t="s">
        <v>970</v>
      </c>
      <c r="K8" s="245"/>
      <c r="L8" s="245"/>
      <c r="M8" s="246"/>
      <c r="N8" s="245"/>
      <c r="O8" s="245"/>
      <c r="P8" s="245"/>
      <c r="R8" s="245" t="s">
        <v>970</v>
      </c>
      <c r="S8" s="245"/>
      <c r="T8" s="245"/>
      <c r="U8" s="246"/>
      <c r="V8" s="245"/>
      <c r="W8" s="245"/>
      <c r="X8" s="245"/>
      <c r="Z8" s="245" t="s">
        <v>970</v>
      </c>
      <c r="AA8" s="245"/>
      <c r="AB8" s="245"/>
      <c r="AC8" s="246"/>
      <c r="AD8" s="245"/>
      <c r="AE8" s="245"/>
      <c r="AF8" s="245"/>
    </row>
    <row r="9" spans="1:32" x14ac:dyDescent="0.3">
      <c r="A9" s="244"/>
      <c r="B9" s="247">
        <v>1</v>
      </c>
      <c r="C9" s="248" t="s">
        <v>971</v>
      </c>
      <c r="D9" s="249">
        <v>586273</v>
      </c>
      <c r="E9" s="249"/>
      <c r="F9" s="249"/>
      <c r="G9" s="250">
        <v>78045</v>
      </c>
      <c r="H9" s="250">
        <v>664318</v>
      </c>
      <c r="J9" s="247">
        <v>1</v>
      </c>
      <c r="K9" s="248" t="s">
        <v>971</v>
      </c>
      <c r="L9" s="249">
        <v>527037</v>
      </c>
      <c r="M9" s="249"/>
      <c r="N9" s="249"/>
      <c r="O9" s="250">
        <v>76691</v>
      </c>
      <c r="P9" s="250">
        <v>603728</v>
      </c>
      <c r="R9" s="247">
        <v>1</v>
      </c>
      <c r="S9" s="248" t="s">
        <v>971</v>
      </c>
      <c r="T9" s="249">
        <v>531820</v>
      </c>
      <c r="U9" s="249"/>
      <c r="V9" s="249"/>
      <c r="W9" s="250">
        <v>75336</v>
      </c>
      <c r="X9" s="250">
        <v>607156</v>
      </c>
      <c r="Z9" s="247">
        <v>1</v>
      </c>
      <c r="AA9" s="248" t="s">
        <v>971</v>
      </c>
      <c r="AB9" s="249">
        <v>540531</v>
      </c>
      <c r="AC9" s="249"/>
      <c r="AD9" s="249"/>
      <c r="AE9" s="250">
        <v>79371</v>
      </c>
      <c r="AF9" s="250">
        <v>619902</v>
      </c>
    </row>
    <row r="10" spans="1:32" x14ac:dyDescent="0.3">
      <c r="A10" s="244"/>
      <c r="B10" s="251">
        <v>2</v>
      </c>
      <c r="C10" s="252" t="s">
        <v>972</v>
      </c>
      <c r="D10" s="253">
        <v>586273</v>
      </c>
      <c r="E10" s="253"/>
      <c r="F10" s="253"/>
      <c r="G10" s="254"/>
      <c r="H10" s="254">
        <v>586273</v>
      </c>
      <c r="J10" s="251">
        <v>2</v>
      </c>
      <c r="K10" s="252" t="s">
        <v>972</v>
      </c>
      <c r="L10" s="253">
        <v>527037</v>
      </c>
      <c r="M10" s="253"/>
      <c r="N10" s="253"/>
      <c r="O10" s="254"/>
      <c r="P10" s="254">
        <v>527037</v>
      </c>
      <c r="R10" s="251">
        <v>2</v>
      </c>
      <c r="S10" s="252" t="s">
        <v>972</v>
      </c>
      <c r="T10" s="253">
        <v>531820</v>
      </c>
      <c r="U10" s="253"/>
      <c r="V10" s="253"/>
      <c r="W10" s="254"/>
      <c r="X10" s="254">
        <v>531820</v>
      </c>
      <c r="Z10" s="251">
        <v>2</v>
      </c>
      <c r="AA10" s="252" t="s">
        <v>972</v>
      </c>
      <c r="AB10" s="253">
        <v>540531</v>
      </c>
      <c r="AC10" s="253"/>
      <c r="AD10" s="253"/>
      <c r="AE10" s="254"/>
      <c r="AF10" s="254">
        <v>540531</v>
      </c>
    </row>
    <row r="11" spans="1:32" x14ac:dyDescent="0.3">
      <c r="A11" s="244"/>
      <c r="B11" s="251">
        <v>3</v>
      </c>
      <c r="C11" s="252" t="s">
        <v>973</v>
      </c>
      <c r="D11" s="255"/>
      <c r="E11" s="253"/>
      <c r="F11" s="253"/>
      <c r="G11" s="254">
        <v>78045</v>
      </c>
      <c r="H11" s="254">
        <v>78045</v>
      </c>
      <c r="J11" s="251">
        <v>3</v>
      </c>
      <c r="K11" s="252" t="s">
        <v>973</v>
      </c>
      <c r="L11" s="255"/>
      <c r="M11" s="253"/>
      <c r="N11" s="253"/>
      <c r="O11" s="254">
        <v>76691</v>
      </c>
      <c r="P11" s="254">
        <v>76691</v>
      </c>
      <c r="R11" s="251">
        <v>3</v>
      </c>
      <c r="S11" s="252" t="s">
        <v>973</v>
      </c>
      <c r="T11" s="255"/>
      <c r="U11" s="253"/>
      <c r="V11" s="253"/>
      <c r="W11" s="254">
        <v>75336</v>
      </c>
      <c r="X11" s="254">
        <v>75336</v>
      </c>
      <c r="Z11" s="251">
        <v>3</v>
      </c>
      <c r="AA11" s="252" t="s">
        <v>973</v>
      </c>
      <c r="AB11" s="255"/>
      <c r="AC11" s="253"/>
      <c r="AD11" s="253"/>
      <c r="AE11" s="254">
        <v>79371</v>
      </c>
      <c r="AF11" s="254">
        <v>79371</v>
      </c>
    </row>
    <row r="12" spans="1:32" x14ac:dyDescent="0.3">
      <c r="A12" s="244"/>
      <c r="B12" s="251">
        <v>4</v>
      </c>
      <c r="C12" s="248" t="s">
        <v>974</v>
      </c>
      <c r="D12" s="255"/>
      <c r="E12" s="249">
        <v>2451028</v>
      </c>
      <c r="F12" s="249">
        <v>242594</v>
      </c>
      <c r="G12" s="249">
        <v>45995</v>
      </c>
      <c r="H12" s="249">
        <v>2532932.9</v>
      </c>
      <c r="J12" s="251">
        <v>4</v>
      </c>
      <c r="K12" s="248" t="s">
        <v>974</v>
      </c>
      <c r="L12" s="255"/>
      <c r="M12" s="249">
        <v>2174666</v>
      </c>
      <c r="N12" s="249">
        <v>350677</v>
      </c>
      <c r="O12" s="249">
        <v>111635</v>
      </c>
      <c r="P12" s="249">
        <v>2480450.2999999998</v>
      </c>
      <c r="R12" s="251">
        <v>4</v>
      </c>
      <c r="S12" s="248" t="s">
        <v>974</v>
      </c>
      <c r="T12" s="255"/>
      <c r="U12" s="249">
        <v>2357726</v>
      </c>
      <c r="V12" s="249">
        <v>342852</v>
      </c>
      <c r="W12" s="249">
        <v>126879</v>
      </c>
      <c r="X12" s="249">
        <v>2649200.5</v>
      </c>
      <c r="Z12" s="251">
        <v>4</v>
      </c>
      <c r="AA12" s="248" t="s">
        <v>974</v>
      </c>
      <c r="AB12" s="255"/>
      <c r="AC12" s="249">
        <v>2383888</v>
      </c>
      <c r="AD12" s="249">
        <v>330406</v>
      </c>
      <c r="AE12" s="249">
        <v>156508</v>
      </c>
      <c r="AF12" s="249">
        <v>2692567.55</v>
      </c>
    </row>
    <row r="13" spans="1:32" x14ac:dyDescent="0.3">
      <c r="A13" s="244"/>
      <c r="B13" s="251">
        <v>5</v>
      </c>
      <c r="C13" s="252" t="s">
        <v>975</v>
      </c>
      <c r="D13" s="255"/>
      <c r="E13" s="254">
        <v>1184561</v>
      </c>
      <c r="F13" s="254">
        <v>69001</v>
      </c>
      <c r="G13" s="254">
        <v>14962</v>
      </c>
      <c r="H13" s="254">
        <v>1205845.8999999999</v>
      </c>
      <c r="J13" s="251">
        <v>5</v>
      </c>
      <c r="K13" s="252" t="s">
        <v>975</v>
      </c>
      <c r="L13" s="255"/>
      <c r="M13" s="254">
        <v>1642994</v>
      </c>
      <c r="N13" s="254">
        <v>277138</v>
      </c>
      <c r="O13" s="254">
        <v>52709</v>
      </c>
      <c r="P13" s="254">
        <v>1876834.4</v>
      </c>
      <c r="R13" s="251">
        <v>5</v>
      </c>
      <c r="S13" s="252" t="s">
        <v>975</v>
      </c>
      <c r="T13" s="255"/>
      <c r="U13" s="254">
        <v>1572183</v>
      </c>
      <c r="V13" s="254">
        <v>263843</v>
      </c>
      <c r="W13" s="254">
        <v>67000</v>
      </c>
      <c r="X13" s="254">
        <v>1811224.6999999997</v>
      </c>
      <c r="Z13" s="251">
        <v>5</v>
      </c>
      <c r="AA13" s="252" t="s">
        <v>975</v>
      </c>
      <c r="AB13" s="255"/>
      <c r="AC13" s="254">
        <v>1614329</v>
      </c>
      <c r="AD13" s="254">
        <v>249570</v>
      </c>
      <c r="AE13" s="254">
        <v>100290</v>
      </c>
      <c r="AF13" s="254">
        <v>1870994.0499999998</v>
      </c>
    </row>
    <row r="14" spans="1:32" x14ac:dyDescent="0.3">
      <c r="A14" s="244"/>
      <c r="B14" s="251">
        <v>6</v>
      </c>
      <c r="C14" s="252" t="s">
        <v>976</v>
      </c>
      <c r="D14" s="255"/>
      <c r="E14" s="254">
        <v>1266467</v>
      </c>
      <c r="F14" s="254">
        <v>173593</v>
      </c>
      <c r="G14" s="254">
        <v>31033</v>
      </c>
      <c r="H14" s="254">
        <v>1327087</v>
      </c>
      <c r="J14" s="251">
        <v>6</v>
      </c>
      <c r="K14" s="252" t="s">
        <v>976</v>
      </c>
      <c r="L14" s="255"/>
      <c r="M14" s="254">
        <v>531672</v>
      </c>
      <c r="N14" s="254">
        <v>73539</v>
      </c>
      <c r="O14" s="254">
        <v>58926</v>
      </c>
      <c r="P14" s="254">
        <v>603615.9</v>
      </c>
      <c r="R14" s="251">
        <v>6</v>
      </c>
      <c r="S14" s="252" t="s">
        <v>976</v>
      </c>
      <c r="T14" s="255"/>
      <c r="U14" s="254">
        <v>785543</v>
      </c>
      <c r="V14" s="254">
        <v>79009</v>
      </c>
      <c r="W14" s="254">
        <v>59879</v>
      </c>
      <c r="X14" s="254">
        <v>837975.8</v>
      </c>
      <c r="Z14" s="251">
        <v>6</v>
      </c>
      <c r="AA14" s="252" t="s">
        <v>976</v>
      </c>
      <c r="AB14" s="255"/>
      <c r="AC14" s="254">
        <v>769559</v>
      </c>
      <c r="AD14" s="254">
        <v>80836</v>
      </c>
      <c r="AE14" s="254">
        <v>56218</v>
      </c>
      <c r="AF14" s="254">
        <v>821573.5</v>
      </c>
    </row>
    <row r="15" spans="1:32" x14ac:dyDescent="0.3">
      <c r="A15" s="244"/>
      <c r="B15" s="251">
        <v>7</v>
      </c>
      <c r="C15" s="248" t="s">
        <v>977</v>
      </c>
      <c r="D15" s="255"/>
      <c r="E15" s="249">
        <v>1349895</v>
      </c>
      <c r="F15" s="249">
        <v>50378</v>
      </c>
      <c r="G15" s="249">
        <v>12060</v>
      </c>
      <c r="H15" s="249">
        <v>622152</v>
      </c>
      <c r="J15" s="251">
        <v>7</v>
      </c>
      <c r="K15" s="248" t="s">
        <v>977</v>
      </c>
      <c r="L15" s="255"/>
      <c r="M15" s="249">
        <v>1201044</v>
      </c>
      <c r="N15" s="249">
        <v>47385</v>
      </c>
      <c r="O15" s="249">
        <v>17432</v>
      </c>
      <c r="P15" s="249">
        <v>555812</v>
      </c>
      <c r="R15" s="251">
        <v>7</v>
      </c>
      <c r="S15" s="248" t="s">
        <v>977</v>
      </c>
      <c r="T15" s="255"/>
      <c r="U15" s="249">
        <v>780054</v>
      </c>
      <c r="V15" s="249">
        <v>51649</v>
      </c>
      <c r="W15" s="249">
        <v>16444</v>
      </c>
      <c r="X15" s="249">
        <v>346336</v>
      </c>
      <c r="Z15" s="251">
        <v>7</v>
      </c>
      <c r="AA15" s="248" t="s">
        <v>977</v>
      </c>
      <c r="AB15" s="255"/>
      <c r="AC15" s="249">
        <v>667164</v>
      </c>
      <c r="AD15" s="249">
        <v>51160</v>
      </c>
      <c r="AE15" s="249">
        <v>39815</v>
      </c>
      <c r="AF15" s="249">
        <v>370166.5</v>
      </c>
    </row>
    <row r="16" spans="1:32" x14ac:dyDescent="0.3">
      <c r="A16" s="244"/>
      <c r="B16" s="251">
        <v>8</v>
      </c>
      <c r="C16" s="252" t="s">
        <v>978</v>
      </c>
      <c r="D16" s="255"/>
      <c r="E16" s="254"/>
      <c r="F16" s="254"/>
      <c r="G16" s="254"/>
      <c r="H16" s="254"/>
      <c r="J16" s="251">
        <v>8</v>
      </c>
      <c r="K16" s="252" t="s">
        <v>978</v>
      </c>
      <c r="L16" s="255"/>
      <c r="M16" s="254"/>
      <c r="N16" s="254"/>
      <c r="O16" s="254"/>
      <c r="P16" s="254"/>
      <c r="R16" s="251">
        <v>8</v>
      </c>
      <c r="S16" s="252" t="s">
        <v>978</v>
      </c>
      <c r="T16" s="255"/>
      <c r="U16" s="254"/>
      <c r="V16" s="254"/>
      <c r="W16" s="254"/>
      <c r="X16" s="254"/>
      <c r="Z16" s="251">
        <v>8</v>
      </c>
      <c r="AA16" s="252" t="s">
        <v>978</v>
      </c>
      <c r="AB16" s="255"/>
      <c r="AC16" s="254"/>
      <c r="AD16" s="254"/>
      <c r="AE16" s="254"/>
      <c r="AF16" s="254"/>
    </row>
    <row r="17" spans="1:32" x14ac:dyDescent="0.3">
      <c r="A17" s="244"/>
      <c r="B17" s="251">
        <v>9</v>
      </c>
      <c r="C17" s="252" t="s">
        <v>979</v>
      </c>
      <c r="D17" s="255"/>
      <c r="E17" s="254">
        <v>1349895</v>
      </c>
      <c r="F17" s="254">
        <v>50378</v>
      </c>
      <c r="G17" s="254">
        <v>12060</v>
      </c>
      <c r="H17" s="254">
        <v>622152</v>
      </c>
      <c r="J17" s="251">
        <v>9</v>
      </c>
      <c r="K17" s="252" t="s">
        <v>979</v>
      </c>
      <c r="L17" s="255"/>
      <c r="M17" s="254">
        <v>1201044</v>
      </c>
      <c r="N17" s="254">
        <v>47385</v>
      </c>
      <c r="O17" s="254">
        <v>17432</v>
      </c>
      <c r="P17" s="254">
        <v>555812</v>
      </c>
      <c r="R17" s="251">
        <v>9</v>
      </c>
      <c r="S17" s="252" t="s">
        <v>979</v>
      </c>
      <c r="T17" s="255"/>
      <c r="U17" s="254">
        <v>780054</v>
      </c>
      <c r="V17" s="254">
        <v>51649</v>
      </c>
      <c r="W17" s="254">
        <v>16444</v>
      </c>
      <c r="X17" s="254">
        <v>346336</v>
      </c>
      <c r="Z17" s="251">
        <v>9</v>
      </c>
      <c r="AA17" s="252" t="s">
        <v>979</v>
      </c>
      <c r="AB17" s="255"/>
      <c r="AC17" s="254">
        <v>667164</v>
      </c>
      <c r="AD17" s="254">
        <v>51160</v>
      </c>
      <c r="AE17" s="254">
        <v>39815</v>
      </c>
      <c r="AF17" s="254">
        <v>370166.5</v>
      </c>
    </row>
    <row r="18" spans="1:32" x14ac:dyDescent="0.3">
      <c r="A18" s="244"/>
      <c r="B18" s="251">
        <v>10</v>
      </c>
      <c r="C18" s="248" t="s">
        <v>980</v>
      </c>
      <c r="D18" s="255"/>
      <c r="E18" s="249"/>
      <c r="F18" s="249"/>
      <c r="G18" s="249"/>
      <c r="H18" s="249"/>
      <c r="J18" s="251">
        <v>10</v>
      </c>
      <c r="K18" s="248" t="s">
        <v>980</v>
      </c>
      <c r="L18" s="255"/>
      <c r="M18" s="249"/>
      <c r="N18" s="249"/>
      <c r="O18" s="249"/>
      <c r="P18" s="249"/>
      <c r="R18" s="251">
        <v>10</v>
      </c>
      <c r="S18" s="248" t="s">
        <v>980</v>
      </c>
      <c r="T18" s="255"/>
      <c r="U18" s="249"/>
      <c r="V18" s="249"/>
      <c r="W18" s="249"/>
      <c r="X18" s="249"/>
      <c r="Z18" s="251">
        <v>10</v>
      </c>
      <c r="AA18" s="248" t="s">
        <v>980</v>
      </c>
      <c r="AB18" s="255"/>
      <c r="AC18" s="249"/>
      <c r="AD18" s="249"/>
      <c r="AE18" s="249"/>
      <c r="AF18" s="249"/>
    </row>
    <row r="19" spans="1:32" x14ac:dyDescent="0.3">
      <c r="A19" s="244"/>
      <c r="B19" s="251">
        <v>11</v>
      </c>
      <c r="C19" s="248" t="s">
        <v>981</v>
      </c>
      <c r="D19" s="249">
        <v>335</v>
      </c>
      <c r="E19" s="249">
        <v>53560</v>
      </c>
      <c r="F19" s="249">
        <v>2043</v>
      </c>
      <c r="G19" s="249">
        <v>918218</v>
      </c>
      <c r="H19" s="249">
        <v>919239.5</v>
      </c>
      <c r="J19" s="251">
        <v>11</v>
      </c>
      <c r="K19" s="248" t="s">
        <v>981</v>
      </c>
      <c r="L19" s="249">
        <v>234</v>
      </c>
      <c r="M19" s="249">
        <v>71175</v>
      </c>
      <c r="N19" s="249">
        <v>2310</v>
      </c>
      <c r="O19" s="249">
        <v>636460</v>
      </c>
      <c r="P19" s="249">
        <v>637615</v>
      </c>
      <c r="R19" s="251">
        <v>11</v>
      </c>
      <c r="S19" s="248" t="s">
        <v>981</v>
      </c>
      <c r="T19" s="249">
        <v>1053</v>
      </c>
      <c r="U19" s="249">
        <v>72601</v>
      </c>
      <c r="V19" s="249">
        <v>1096</v>
      </c>
      <c r="W19" s="249">
        <v>628738</v>
      </c>
      <c r="X19" s="249">
        <v>629286</v>
      </c>
      <c r="Z19" s="251">
        <v>11</v>
      </c>
      <c r="AA19" s="248" t="s">
        <v>981</v>
      </c>
      <c r="AB19" s="249">
        <v>1517</v>
      </c>
      <c r="AC19" s="249">
        <v>133589</v>
      </c>
      <c r="AD19" s="249">
        <v>9117</v>
      </c>
      <c r="AE19" s="249">
        <v>705878</v>
      </c>
      <c r="AF19" s="249">
        <v>710436.5</v>
      </c>
    </row>
    <row r="20" spans="1:32" ht="28.8" x14ac:dyDescent="0.3">
      <c r="A20" s="244"/>
      <c r="B20" s="251">
        <v>12</v>
      </c>
      <c r="C20" s="252" t="s">
        <v>982</v>
      </c>
      <c r="D20" s="254">
        <v>335</v>
      </c>
      <c r="E20" s="255"/>
      <c r="F20" s="255"/>
      <c r="G20" s="255"/>
      <c r="H20" s="256"/>
      <c r="J20" s="251">
        <v>12</v>
      </c>
      <c r="K20" s="252" t="s">
        <v>982</v>
      </c>
      <c r="L20" s="254">
        <v>234</v>
      </c>
      <c r="M20" s="255"/>
      <c r="N20" s="255"/>
      <c r="O20" s="255"/>
      <c r="P20" s="256"/>
      <c r="R20" s="251">
        <v>12</v>
      </c>
      <c r="S20" s="252" t="s">
        <v>982</v>
      </c>
      <c r="T20" s="254">
        <v>1053</v>
      </c>
      <c r="U20" s="255"/>
      <c r="V20" s="255"/>
      <c r="W20" s="255"/>
      <c r="X20" s="256"/>
      <c r="Z20" s="251">
        <v>12</v>
      </c>
      <c r="AA20" s="252" t="s">
        <v>982</v>
      </c>
      <c r="AB20" s="254">
        <v>1517</v>
      </c>
      <c r="AC20" s="255"/>
      <c r="AD20" s="255"/>
      <c r="AE20" s="255"/>
      <c r="AF20" s="256"/>
    </row>
    <row r="21" spans="1:32" ht="28.8" x14ac:dyDescent="0.3">
      <c r="A21" s="244"/>
      <c r="B21" s="251">
        <v>13</v>
      </c>
      <c r="C21" s="252" t="s">
        <v>983</v>
      </c>
      <c r="D21" s="255"/>
      <c r="E21" s="254">
        <v>53560</v>
      </c>
      <c r="F21" s="254">
        <v>2043</v>
      </c>
      <c r="G21" s="254">
        <v>918218</v>
      </c>
      <c r="H21" s="254">
        <v>919239.5</v>
      </c>
      <c r="J21" s="251">
        <v>13</v>
      </c>
      <c r="K21" s="252" t="s">
        <v>983</v>
      </c>
      <c r="L21" s="255"/>
      <c r="M21" s="254">
        <v>71175</v>
      </c>
      <c r="N21" s="254">
        <v>2310</v>
      </c>
      <c r="O21" s="254">
        <v>636460</v>
      </c>
      <c r="P21" s="254">
        <v>637615</v>
      </c>
      <c r="R21" s="251">
        <v>13</v>
      </c>
      <c r="S21" s="252" t="s">
        <v>983</v>
      </c>
      <c r="T21" s="255"/>
      <c r="U21" s="254">
        <v>72601</v>
      </c>
      <c r="V21" s="254">
        <v>1096</v>
      </c>
      <c r="W21" s="254">
        <v>628738</v>
      </c>
      <c r="X21" s="254">
        <v>629286</v>
      </c>
      <c r="Z21" s="251">
        <v>13</v>
      </c>
      <c r="AA21" s="252" t="s">
        <v>983</v>
      </c>
      <c r="AB21" s="255"/>
      <c r="AC21" s="254">
        <v>133589</v>
      </c>
      <c r="AD21" s="254">
        <v>9117</v>
      </c>
      <c r="AE21" s="254">
        <v>705878</v>
      </c>
      <c r="AF21" s="254">
        <v>710436.5</v>
      </c>
    </row>
    <row r="22" spans="1:32" x14ac:dyDescent="0.3">
      <c r="A22" s="244"/>
      <c r="B22" s="246">
        <v>14</v>
      </c>
      <c r="C22" s="156" t="s">
        <v>984</v>
      </c>
      <c r="D22" s="257"/>
      <c r="E22" s="257"/>
      <c r="F22" s="257"/>
      <c r="G22" s="257"/>
      <c r="H22" s="250">
        <v>4738642.4000000004</v>
      </c>
      <c r="J22" s="246">
        <v>14</v>
      </c>
      <c r="K22" s="156" t="s">
        <v>984</v>
      </c>
      <c r="L22" s="257"/>
      <c r="M22" s="257"/>
      <c r="N22" s="257"/>
      <c r="O22" s="257"/>
      <c r="P22" s="250">
        <v>4277605.3</v>
      </c>
      <c r="R22" s="246">
        <v>14</v>
      </c>
      <c r="S22" s="156" t="s">
        <v>984</v>
      </c>
      <c r="T22" s="257"/>
      <c r="U22" s="257"/>
      <c r="V22" s="257"/>
      <c r="W22" s="257"/>
      <c r="X22" s="250">
        <v>4231978.5</v>
      </c>
      <c r="Z22" s="246">
        <v>14</v>
      </c>
      <c r="AA22" s="156" t="s">
        <v>984</v>
      </c>
      <c r="AB22" s="257"/>
      <c r="AC22" s="257"/>
      <c r="AD22" s="257"/>
      <c r="AE22" s="257"/>
      <c r="AF22" s="250">
        <v>4393072.55</v>
      </c>
    </row>
    <row r="23" spans="1:32" x14ac:dyDescent="0.3">
      <c r="A23" s="244"/>
      <c r="B23" s="735" t="s">
        <v>985</v>
      </c>
      <c r="C23" s="735"/>
      <c r="D23" s="735"/>
      <c r="E23" s="735"/>
      <c r="F23" s="735"/>
      <c r="G23" s="735"/>
      <c r="H23" s="735"/>
      <c r="J23" s="735" t="s">
        <v>985</v>
      </c>
      <c r="K23" s="735"/>
      <c r="L23" s="735"/>
      <c r="M23" s="735"/>
      <c r="N23" s="735"/>
      <c r="O23" s="735"/>
      <c r="P23" s="735"/>
      <c r="R23" s="735" t="s">
        <v>985</v>
      </c>
      <c r="S23" s="735"/>
      <c r="T23" s="735"/>
      <c r="U23" s="735"/>
      <c r="V23" s="735"/>
      <c r="W23" s="735"/>
      <c r="X23" s="735"/>
      <c r="Z23" s="735" t="s">
        <v>985</v>
      </c>
      <c r="AA23" s="735"/>
      <c r="AB23" s="735"/>
      <c r="AC23" s="735"/>
      <c r="AD23" s="735"/>
      <c r="AE23" s="735"/>
      <c r="AF23" s="735"/>
    </row>
    <row r="24" spans="1:32" x14ac:dyDescent="0.3">
      <c r="A24" s="244"/>
      <c r="B24" s="251">
        <v>15</v>
      </c>
      <c r="C24" s="248" t="s">
        <v>986</v>
      </c>
      <c r="D24" s="258"/>
      <c r="E24" s="259"/>
      <c r="F24" s="259"/>
      <c r="G24" s="259"/>
      <c r="H24" s="249">
        <v>4134</v>
      </c>
      <c r="J24" s="251">
        <v>15</v>
      </c>
      <c r="K24" s="248" t="s">
        <v>986</v>
      </c>
      <c r="L24" s="258"/>
      <c r="M24" s="259"/>
      <c r="N24" s="259"/>
      <c r="O24" s="259"/>
      <c r="P24" s="249">
        <v>4670.5</v>
      </c>
      <c r="R24" s="251">
        <v>15</v>
      </c>
      <c r="S24" s="248" t="s">
        <v>986</v>
      </c>
      <c r="T24" s="258"/>
      <c r="U24" s="259"/>
      <c r="V24" s="259"/>
      <c r="W24" s="259"/>
      <c r="X24" s="249">
        <v>4641.5</v>
      </c>
      <c r="Z24" s="251">
        <v>15</v>
      </c>
      <c r="AA24" s="248" t="s">
        <v>986</v>
      </c>
      <c r="AB24" s="258"/>
      <c r="AC24" s="259"/>
      <c r="AD24" s="259"/>
      <c r="AE24" s="259"/>
      <c r="AF24" s="249">
        <v>5669.5</v>
      </c>
    </row>
    <row r="25" spans="1:32" ht="43.2" x14ac:dyDescent="0.3">
      <c r="A25" s="244"/>
      <c r="B25" s="251" t="s">
        <v>987</v>
      </c>
      <c r="C25" s="248" t="s">
        <v>988</v>
      </c>
      <c r="D25" s="260"/>
      <c r="E25" s="249"/>
      <c r="F25" s="249"/>
      <c r="G25" s="249"/>
      <c r="H25" s="249"/>
      <c r="J25" s="251" t="s">
        <v>987</v>
      </c>
      <c r="K25" s="248" t="s">
        <v>988</v>
      </c>
      <c r="L25" s="260"/>
      <c r="M25" s="249"/>
      <c r="N25" s="249"/>
      <c r="O25" s="249"/>
      <c r="P25" s="249"/>
      <c r="R25" s="251" t="s">
        <v>987</v>
      </c>
      <c r="S25" s="248" t="s">
        <v>988</v>
      </c>
      <c r="T25" s="260"/>
      <c r="U25" s="249"/>
      <c r="V25" s="249"/>
      <c r="W25" s="249"/>
      <c r="X25" s="249"/>
      <c r="Z25" s="251" t="s">
        <v>987</v>
      </c>
      <c r="AA25" s="248" t="s">
        <v>988</v>
      </c>
      <c r="AB25" s="260"/>
      <c r="AC25" s="249"/>
      <c r="AD25" s="249"/>
      <c r="AE25" s="249"/>
      <c r="AF25" s="249"/>
    </row>
    <row r="26" spans="1:32" ht="28.8" x14ac:dyDescent="0.3">
      <c r="A26" s="244"/>
      <c r="B26" s="251">
        <v>16</v>
      </c>
      <c r="C26" s="248" t="s">
        <v>989</v>
      </c>
      <c r="D26" s="258"/>
      <c r="E26" s="249"/>
      <c r="F26" s="249"/>
      <c r="G26" s="249"/>
      <c r="H26" s="249"/>
      <c r="J26" s="251">
        <v>16</v>
      </c>
      <c r="K26" s="248" t="s">
        <v>989</v>
      </c>
      <c r="L26" s="258"/>
      <c r="M26" s="249"/>
      <c r="N26" s="249"/>
      <c r="O26" s="249"/>
      <c r="P26" s="249"/>
      <c r="R26" s="251">
        <v>16</v>
      </c>
      <c r="S26" s="248" t="s">
        <v>989</v>
      </c>
      <c r="T26" s="258"/>
      <c r="U26" s="249"/>
      <c r="V26" s="249"/>
      <c r="W26" s="249"/>
      <c r="X26" s="249"/>
      <c r="Z26" s="251">
        <v>16</v>
      </c>
      <c r="AA26" s="248" t="s">
        <v>989</v>
      </c>
      <c r="AB26" s="258"/>
      <c r="AC26" s="249"/>
      <c r="AD26" s="249"/>
      <c r="AE26" s="249"/>
      <c r="AF26" s="249"/>
    </row>
    <row r="27" spans="1:32" x14ac:dyDescent="0.3">
      <c r="A27" s="244"/>
      <c r="B27" s="251">
        <v>17</v>
      </c>
      <c r="C27" s="248" t="s">
        <v>990</v>
      </c>
      <c r="D27" s="258"/>
      <c r="E27" s="249">
        <v>259872</v>
      </c>
      <c r="F27" s="249">
        <v>194471</v>
      </c>
      <c r="G27" s="249">
        <v>3279507</v>
      </c>
      <c r="H27" s="249">
        <v>2823154.8</v>
      </c>
      <c r="J27" s="251">
        <v>17</v>
      </c>
      <c r="K27" s="248" t="s">
        <v>990</v>
      </c>
      <c r="L27" s="258"/>
      <c r="M27" s="249">
        <v>218049</v>
      </c>
      <c r="N27" s="249">
        <v>232209</v>
      </c>
      <c r="O27" s="249">
        <v>3363711</v>
      </c>
      <c r="P27" s="249">
        <v>2886908.1999999997</v>
      </c>
      <c r="R27" s="251">
        <v>17</v>
      </c>
      <c r="S27" s="248" t="s">
        <v>990</v>
      </c>
      <c r="T27" s="258"/>
      <c r="U27" s="249">
        <v>209787.26906000002</v>
      </c>
      <c r="V27" s="249">
        <v>203969</v>
      </c>
      <c r="W27" s="249">
        <v>3363215</v>
      </c>
      <c r="X27" s="249">
        <v>2869566.1903590006</v>
      </c>
      <c r="Z27" s="251">
        <v>17</v>
      </c>
      <c r="AA27" s="248" t="s">
        <v>990</v>
      </c>
      <c r="AB27" s="258"/>
      <c r="AC27" s="249">
        <v>196487.03696999999</v>
      </c>
      <c r="AD27" s="249">
        <v>184021</v>
      </c>
      <c r="AE27" s="249">
        <v>3229101</v>
      </c>
      <c r="AF27" s="249">
        <v>2747880.4518484999</v>
      </c>
    </row>
    <row r="28" spans="1:32" ht="57.6" x14ac:dyDescent="0.3">
      <c r="A28" s="244"/>
      <c r="B28" s="251">
        <v>18</v>
      </c>
      <c r="C28" s="261" t="s">
        <v>991</v>
      </c>
      <c r="D28" s="258"/>
      <c r="E28" s="254"/>
      <c r="F28" s="254"/>
      <c r="G28" s="254"/>
      <c r="H28" s="254"/>
      <c r="J28" s="251">
        <v>18</v>
      </c>
      <c r="K28" s="261" t="s">
        <v>991</v>
      </c>
      <c r="L28" s="258"/>
      <c r="M28" s="254"/>
      <c r="N28" s="254"/>
      <c r="O28" s="254"/>
      <c r="P28" s="254"/>
      <c r="R28" s="251">
        <v>18</v>
      </c>
      <c r="S28" s="261" t="s">
        <v>991</v>
      </c>
      <c r="T28" s="258"/>
      <c r="U28" s="254"/>
      <c r="V28" s="254"/>
      <c r="W28" s="254"/>
      <c r="X28" s="254"/>
      <c r="Z28" s="251">
        <v>18</v>
      </c>
      <c r="AA28" s="261" t="s">
        <v>991</v>
      </c>
      <c r="AB28" s="258"/>
      <c r="AC28" s="254"/>
      <c r="AD28" s="254"/>
      <c r="AE28" s="254"/>
      <c r="AF28" s="254"/>
    </row>
    <row r="29" spans="1:32" ht="57.6" x14ac:dyDescent="0.3">
      <c r="A29" s="244"/>
      <c r="B29" s="251">
        <v>19</v>
      </c>
      <c r="C29" s="252" t="s">
        <v>992</v>
      </c>
      <c r="D29" s="258"/>
      <c r="E29" s="254">
        <v>44075</v>
      </c>
      <c r="F29" s="254">
        <v>221</v>
      </c>
      <c r="G29" s="254">
        <v>140505</v>
      </c>
      <c r="H29" s="254">
        <v>147226.75</v>
      </c>
      <c r="J29" s="251">
        <v>19</v>
      </c>
      <c r="K29" s="252" t="s">
        <v>992</v>
      </c>
      <c r="L29" s="258"/>
      <c r="M29" s="254">
        <v>39586</v>
      </c>
      <c r="N29" s="254">
        <v>35</v>
      </c>
      <c r="O29" s="254">
        <v>18094</v>
      </c>
      <c r="P29" s="254">
        <v>24049.399999999998</v>
      </c>
      <c r="R29" s="251">
        <v>19</v>
      </c>
      <c r="S29" s="252" t="s">
        <v>992</v>
      </c>
      <c r="T29" s="258"/>
      <c r="U29" s="254">
        <v>51495.269060000006</v>
      </c>
      <c r="V29" s="254">
        <v>55</v>
      </c>
      <c r="W29" s="254">
        <v>35</v>
      </c>
      <c r="X29" s="254">
        <v>7786.7903590000005</v>
      </c>
      <c r="Z29" s="251">
        <v>19</v>
      </c>
      <c r="AA29" s="252" t="s">
        <v>992</v>
      </c>
      <c r="AB29" s="258"/>
      <c r="AC29" s="254">
        <v>41921.036969999994</v>
      </c>
      <c r="AD29" s="254">
        <v>55</v>
      </c>
      <c r="AE29" s="254">
        <v>604</v>
      </c>
      <c r="AF29" s="254">
        <v>3636.5518484999998</v>
      </c>
    </row>
    <row r="30" spans="1:32" ht="57.6" x14ac:dyDescent="0.3">
      <c r="A30" s="244"/>
      <c r="B30" s="251">
        <v>20</v>
      </c>
      <c r="C30" s="252" t="s">
        <v>993</v>
      </c>
      <c r="D30" s="258"/>
      <c r="E30" s="254">
        <v>193520</v>
      </c>
      <c r="F30" s="254">
        <v>189518</v>
      </c>
      <c r="G30" s="254">
        <v>2102171</v>
      </c>
      <c r="H30" s="254">
        <v>2576935.5499999998</v>
      </c>
      <c r="J30" s="251">
        <v>20</v>
      </c>
      <c r="K30" s="252" t="s">
        <v>993</v>
      </c>
      <c r="L30" s="258"/>
      <c r="M30" s="254">
        <v>159286</v>
      </c>
      <c r="N30" s="254">
        <v>223945</v>
      </c>
      <c r="O30" s="254">
        <v>2234678</v>
      </c>
      <c r="P30" s="254">
        <v>2091091.7999999998</v>
      </c>
      <c r="R30" s="251">
        <v>20</v>
      </c>
      <c r="S30" s="252" t="s">
        <v>993</v>
      </c>
      <c r="T30" s="258"/>
      <c r="U30" s="254">
        <v>142526</v>
      </c>
      <c r="V30" s="254">
        <v>191923</v>
      </c>
      <c r="W30" s="254">
        <v>2289345</v>
      </c>
      <c r="X30" s="254">
        <v>2113167.75</v>
      </c>
      <c r="Z30" s="251">
        <v>20</v>
      </c>
      <c r="AA30" s="252" t="s">
        <v>993</v>
      </c>
      <c r="AB30" s="258"/>
      <c r="AC30" s="254">
        <v>143951</v>
      </c>
      <c r="AD30" s="254">
        <v>174282</v>
      </c>
      <c r="AE30" s="254">
        <v>2200723</v>
      </c>
      <c r="AF30" s="254">
        <v>2029731.0499999998</v>
      </c>
    </row>
    <row r="31" spans="1:32" ht="57.6" x14ac:dyDescent="0.3">
      <c r="A31" s="244"/>
      <c r="B31" s="251">
        <v>21</v>
      </c>
      <c r="C31" s="262" t="s">
        <v>994</v>
      </c>
      <c r="D31" s="258"/>
      <c r="E31" s="254">
        <v>1351</v>
      </c>
      <c r="F31" s="254">
        <v>2756</v>
      </c>
      <c r="G31" s="254">
        <v>77032</v>
      </c>
      <c r="H31" s="254">
        <v>666101.9</v>
      </c>
      <c r="J31" s="251">
        <v>21</v>
      </c>
      <c r="K31" s="262" t="s">
        <v>994</v>
      </c>
      <c r="L31" s="258"/>
      <c r="M31" s="254"/>
      <c r="N31" s="254"/>
      <c r="O31" s="254"/>
      <c r="P31" s="254"/>
      <c r="R31" s="251">
        <v>21</v>
      </c>
      <c r="S31" s="262" t="s">
        <v>994</v>
      </c>
      <c r="T31" s="258"/>
      <c r="U31" s="254"/>
      <c r="V31" s="254"/>
      <c r="W31" s="254"/>
      <c r="X31" s="254"/>
      <c r="Z31" s="251">
        <v>21</v>
      </c>
      <c r="AA31" s="262" t="s">
        <v>994</v>
      </c>
      <c r="AB31" s="258"/>
      <c r="AC31" s="254"/>
      <c r="AD31" s="254"/>
      <c r="AE31" s="254"/>
      <c r="AF31" s="254"/>
    </row>
    <row r="32" spans="1:32" ht="28.8" x14ac:dyDescent="0.3">
      <c r="A32" s="244"/>
      <c r="B32" s="251">
        <v>22</v>
      </c>
      <c r="C32" s="252" t="s">
        <v>995</v>
      </c>
      <c r="D32" s="258"/>
      <c r="E32" s="254">
        <v>16</v>
      </c>
      <c r="F32" s="254">
        <v>84</v>
      </c>
      <c r="G32" s="254">
        <v>971525</v>
      </c>
      <c r="H32" s="254">
        <v>22967.85</v>
      </c>
      <c r="J32" s="251">
        <v>22</v>
      </c>
      <c r="K32" s="252" t="s">
        <v>995</v>
      </c>
      <c r="L32" s="258"/>
      <c r="M32" s="254">
        <v>115</v>
      </c>
      <c r="N32" s="254">
        <v>101</v>
      </c>
      <c r="O32" s="254">
        <v>1047314</v>
      </c>
      <c r="P32" s="254">
        <v>699816.1</v>
      </c>
      <c r="R32" s="251">
        <v>22</v>
      </c>
      <c r="S32" s="252" t="s">
        <v>995</v>
      </c>
      <c r="T32" s="258"/>
      <c r="U32" s="254">
        <v>98</v>
      </c>
      <c r="V32" s="254">
        <v>104</v>
      </c>
      <c r="W32" s="254">
        <v>1012628</v>
      </c>
      <c r="X32" s="254">
        <v>677299.20000000007</v>
      </c>
      <c r="Z32" s="251">
        <v>22</v>
      </c>
      <c r="AA32" s="252" t="s">
        <v>995</v>
      </c>
      <c r="AB32" s="258"/>
      <c r="AC32" s="254">
        <v>108</v>
      </c>
      <c r="AD32" s="254">
        <v>65</v>
      </c>
      <c r="AE32" s="254">
        <v>957728</v>
      </c>
      <c r="AF32" s="254">
        <v>640267.9</v>
      </c>
    </row>
    <row r="33" spans="1:32" ht="57.6" x14ac:dyDescent="0.3">
      <c r="A33" s="244"/>
      <c r="B33" s="251">
        <v>23</v>
      </c>
      <c r="C33" s="262" t="s">
        <v>994</v>
      </c>
      <c r="D33" s="258"/>
      <c r="E33" s="254">
        <v>16</v>
      </c>
      <c r="F33" s="254">
        <v>84</v>
      </c>
      <c r="G33" s="254">
        <v>944504</v>
      </c>
      <c r="H33" s="254">
        <v>613978</v>
      </c>
      <c r="J33" s="251">
        <v>23</v>
      </c>
      <c r="K33" s="262" t="s">
        <v>994</v>
      </c>
      <c r="L33" s="258"/>
      <c r="M33" s="254">
        <v>10</v>
      </c>
      <c r="N33" s="254">
        <v>46</v>
      </c>
      <c r="O33" s="254">
        <v>952544</v>
      </c>
      <c r="P33" s="254">
        <v>619181.6</v>
      </c>
      <c r="R33" s="251">
        <v>23</v>
      </c>
      <c r="S33" s="262" t="s">
        <v>994</v>
      </c>
      <c r="T33" s="258"/>
      <c r="U33" s="254">
        <v>17</v>
      </c>
      <c r="V33" s="254">
        <v>40</v>
      </c>
      <c r="W33" s="254">
        <v>917678</v>
      </c>
      <c r="X33" s="254">
        <v>596519.20000000007</v>
      </c>
      <c r="Z33" s="251">
        <v>23</v>
      </c>
      <c r="AA33" s="262" t="s">
        <v>994</v>
      </c>
      <c r="AB33" s="258"/>
      <c r="AC33" s="254">
        <v>27</v>
      </c>
      <c r="AD33" s="254">
        <v>29</v>
      </c>
      <c r="AE33" s="254">
        <v>869437</v>
      </c>
      <c r="AF33" s="254">
        <v>565162.05000000005</v>
      </c>
    </row>
    <row r="34" spans="1:32" ht="86.4" x14ac:dyDescent="0.3">
      <c r="A34" s="244"/>
      <c r="B34" s="251">
        <v>24</v>
      </c>
      <c r="C34" s="252" t="s">
        <v>996</v>
      </c>
      <c r="D34" s="258"/>
      <c r="E34" s="254">
        <v>22261</v>
      </c>
      <c r="F34" s="254">
        <v>4648</v>
      </c>
      <c r="G34" s="254">
        <v>65306</v>
      </c>
      <c r="H34" s="254">
        <v>76024.649999999994</v>
      </c>
      <c r="J34" s="251">
        <v>24</v>
      </c>
      <c r="K34" s="252" t="s">
        <v>996</v>
      </c>
      <c r="L34" s="258"/>
      <c r="M34" s="254">
        <v>19062</v>
      </c>
      <c r="N34" s="254">
        <v>8128</v>
      </c>
      <c r="O34" s="254">
        <v>63625</v>
      </c>
      <c r="P34" s="254">
        <v>71950.900000000009</v>
      </c>
      <c r="R34" s="251">
        <v>24</v>
      </c>
      <c r="S34" s="252" t="s">
        <v>996</v>
      </c>
      <c r="T34" s="258"/>
      <c r="U34" s="254">
        <v>15668</v>
      </c>
      <c r="V34" s="254">
        <v>11887</v>
      </c>
      <c r="W34" s="254">
        <v>61207</v>
      </c>
      <c r="X34" s="254">
        <v>71312.45</v>
      </c>
      <c r="Z34" s="251">
        <v>24</v>
      </c>
      <c r="AA34" s="252" t="s">
        <v>996</v>
      </c>
      <c r="AB34" s="258"/>
      <c r="AC34" s="254">
        <v>10507</v>
      </c>
      <c r="AD34" s="254">
        <v>9619</v>
      </c>
      <c r="AE34" s="254">
        <v>70046</v>
      </c>
      <c r="AF34" s="254">
        <v>74244.95</v>
      </c>
    </row>
    <row r="35" spans="1:32" x14ac:dyDescent="0.3">
      <c r="A35" s="244"/>
      <c r="B35" s="251">
        <v>25</v>
      </c>
      <c r="C35" s="248" t="s">
        <v>997</v>
      </c>
      <c r="D35" s="258"/>
      <c r="E35" s="249"/>
      <c r="F35" s="249"/>
      <c r="G35" s="249"/>
      <c r="H35" s="249"/>
      <c r="J35" s="251">
        <v>25</v>
      </c>
      <c r="K35" s="248" t="s">
        <v>997</v>
      </c>
      <c r="L35" s="258"/>
      <c r="M35" s="249"/>
      <c r="N35" s="249"/>
      <c r="O35" s="249"/>
      <c r="P35" s="249"/>
      <c r="R35" s="251">
        <v>25</v>
      </c>
      <c r="S35" s="248" t="s">
        <v>997</v>
      </c>
      <c r="T35" s="258"/>
      <c r="U35" s="249"/>
      <c r="V35" s="249"/>
      <c r="W35" s="249"/>
      <c r="X35" s="249"/>
      <c r="Z35" s="251">
        <v>25</v>
      </c>
      <c r="AA35" s="248" t="s">
        <v>997</v>
      </c>
      <c r="AB35" s="258"/>
      <c r="AC35" s="249"/>
      <c r="AD35" s="249"/>
      <c r="AE35" s="249"/>
      <c r="AF35" s="249"/>
    </row>
    <row r="36" spans="1:32" x14ac:dyDescent="0.3">
      <c r="A36" s="244"/>
      <c r="B36" s="251">
        <v>26</v>
      </c>
      <c r="C36" s="248" t="s">
        <v>998</v>
      </c>
      <c r="D36" s="156"/>
      <c r="E36" s="263">
        <v>17205</v>
      </c>
      <c r="F36" s="263">
        <v>42739</v>
      </c>
      <c r="G36" s="263">
        <v>88665</v>
      </c>
      <c r="H36" s="263">
        <v>136963.04999999999</v>
      </c>
      <c r="J36" s="251">
        <v>26</v>
      </c>
      <c r="K36" s="248" t="s">
        <v>998</v>
      </c>
      <c r="L36" s="156"/>
      <c r="M36" s="263">
        <v>22574</v>
      </c>
      <c r="N36" s="263">
        <v>335</v>
      </c>
      <c r="O36" s="263">
        <v>56816</v>
      </c>
      <c r="P36" s="263">
        <v>68286.25</v>
      </c>
      <c r="R36" s="251">
        <v>26</v>
      </c>
      <c r="S36" s="248" t="s">
        <v>998</v>
      </c>
      <c r="T36" s="156"/>
      <c r="U36" s="263">
        <v>24752</v>
      </c>
      <c r="V36" s="263">
        <v>721</v>
      </c>
      <c r="W36" s="263">
        <v>60420</v>
      </c>
      <c r="X36" s="263">
        <v>73169.649999999994</v>
      </c>
      <c r="Z36" s="251">
        <v>26</v>
      </c>
      <c r="AA36" s="248" t="s">
        <v>998</v>
      </c>
      <c r="AB36" s="156"/>
      <c r="AC36" s="263">
        <v>18636</v>
      </c>
      <c r="AD36" s="263">
        <v>6232</v>
      </c>
      <c r="AE36" s="263">
        <v>60333</v>
      </c>
      <c r="AF36" s="263">
        <v>72790.75</v>
      </c>
    </row>
    <row r="37" spans="1:32" x14ac:dyDescent="0.3">
      <c r="A37" s="244"/>
      <c r="B37" s="251">
        <v>27</v>
      </c>
      <c r="C37" s="252" t="s">
        <v>999</v>
      </c>
      <c r="D37" s="258"/>
      <c r="E37" s="258"/>
      <c r="F37" s="258"/>
      <c r="G37" s="247"/>
      <c r="H37" s="247"/>
      <c r="J37" s="251">
        <v>27</v>
      </c>
      <c r="K37" s="252" t="s">
        <v>999</v>
      </c>
      <c r="L37" s="258"/>
      <c r="M37" s="258"/>
      <c r="N37" s="258"/>
      <c r="O37" s="247"/>
      <c r="P37" s="247"/>
      <c r="R37" s="251">
        <v>27</v>
      </c>
      <c r="S37" s="252" t="s">
        <v>999</v>
      </c>
      <c r="T37" s="258"/>
      <c r="U37" s="258"/>
      <c r="V37" s="258"/>
      <c r="W37" s="247"/>
      <c r="X37" s="247"/>
      <c r="Z37" s="251">
        <v>27</v>
      </c>
      <c r="AA37" s="252" t="s">
        <v>999</v>
      </c>
      <c r="AB37" s="258"/>
      <c r="AC37" s="258"/>
      <c r="AD37" s="258"/>
      <c r="AE37" s="247"/>
      <c r="AF37" s="247"/>
    </row>
    <row r="38" spans="1:32" ht="57.6" x14ac:dyDescent="0.3">
      <c r="A38" s="244"/>
      <c r="B38" s="251">
        <v>28</v>
      </c>
      <c r="C38" s="252" t="s">
        <v>1000</v>
      </c>
      <c r="D38" s="258"/>
      <c r="E38" s="730"/>
      <c r="F38" s="730"/>
      <c r="G38" s="730"/>
      <c r="H38" s="247"/>
      <c r="J38" s="251">
        <v>28</v>
      </c>
      <c r="K38" s="252" t="s">
        <v>1000</v>
      </c>
      <c r="L38" s="258"/>
      <c r="M38" s="730"/>
      <c r="N38" s="730"/>
      <c r="O38" s="730"/>
      <c r="P38" s="247"/>
      <c r="R38" s="251">
        <v>28</v>
      </c>
      <c r="S38" s="252" t="s">
        <v>1000</v>
      </c>
      <c r="T38" s="258"/>
      <c r="U38" s="730"/>
      <c r="V38" s="730"/>
      <c r="W38" s="730"/>
      <c r="X38" s="247"/>
      <c r="Z38" s="251">
        <v>28</v>
      </c>
      <c r="AA38" s="252" t="s">
        <v>1000</v>
      </c>
      <c r="AB38" s="258"/>
      <c r="AC38" s="730"/>
      <c r="AD38" s="730"/>
      <c r="AE38" s="730"/>
      <c r="AF38" s="247"/>
    </row>
    <row r="39" spans="1:32" x14ac:dyDescent="0.3">
      <c r="A39" s="244"/>
      <c r="B39" s="251">
        <v>29</v>
      </c>
      <c r="C39" s="252" t="s">
        <v>1001</v>
      </c>
      <c r="D39" s="258"/>
      <c r="E39" s="730"/>
      <c r="F39" s="730"/>
      <c r="G39" s="730"/>
      <c r="H39" s="247"/>
      <c r="J39" s="251">
        <v>29</v>
      </c>
      <c r="K39" s="252" t="s">
        <v>1001</v>
      </c>
      <c r="L39" s="258"/>
      <c r="M39" s="730"/>
      <c r="N39" s="730"/>
      <c r="O39" s="730"/>
      <c r="P39" s="247"/>
      <c r="R39" s="251">
        <v>29</v>
      </c>
      <c r="S39" s="252" t="s">
        <v>1001</v>
      </c>
      <c r="T39" s="258"/>
      <c r="U39" s="730"/>
      <c r="V39" s="730"/>
      <c r="W39" s="730"/>
      <c r="X39" s="247"/>
      <c r="Z39" s="251">
        <v>29</v>
      </c>
      <c r="AA39" s="252" t="s">
        <v>1001</v>
      </c>
      <c r="AB39" s="258"/>
      <c r="AC39" s="730"/>
      <c r="AD39" s="730"/>
      <c r="AE39" s="730"/>
      <c r="AF39" s="247"/>
    </row>
    <row r="40" spans="1:32" ht="43.2" x14ac:dyDescent="0.3">
      <c r="A40" s="244"/>
      <c r="B40" s="251">
        <v>30</v>
      </c>
      <c r="C40" s="252" t="s">
        <v>1002</v>
      </c>
      <c r="D40" s="258"/>
      <c r="E40" s="731">
        <v>151</v>
      </c>
      <c r="F40" s="731"/>
      <c r="G40" s="731"/>
      <c r="H40" s="264">
        <v>7.5500000000000007</v>
      </c>
      <c r="J40" s="251">
        <v>30</v>
      </c>
      <c r="K40" s="252" t="s">
        <v>1002</v>
      </c>
      <c r="L40" s="258"/>
      <c r="M40" s="731">
        <v>315</v>
      </c>
      <c r="N40" s="731"/>
      <c r="O40" s="731"/>
      <c r="P40" s="264">
        <v>16</v>
      </c>
      <c r="R40" s="251">
        <v>30</v>
      </c>
      <c r="S40" s="252" t="s">
        <v>1002</v>
      </c>
      <c r="T40" s="258"/>
      <c r="U40" s="731">
        <v>263</v>
      </c>
      <c r="V40" s="731"/>
      <c r="W40" s="731"/>
      <c r="X40" s="264">
        <v>13</v>
      </c>
      <c r="Z40" s="251">
        <v>30</v>
      </c>
      <c r="AA40" s="252" t="s">
        <v>1002</v>
      </c>
      <c r="AB40" s="258"/>
      <c r="AC40" s="731">
        <v>475</v>
      </c>
      <c r="AD40" s="731"/>
      <c r="AE40" s="731"/>
      <c r="AF40" s="264">
        <v>24</v>
      </c>
    </row>
    <row r="41" spans="1:32" ht="28.8" x14ac:dyDescent="0.3">
      <c r="A41" s="244"/>
      <c r="B41" s="251">
        <v>31</v>
      </c>
      <c r="C41" s="252" t="s">
        <v>1003</v>
      </c>
      <c r="D41" s="258"/>
      <c r="E41" s="265">
        <v>17205</v>
      </c>
      <c r="F41" s="265">
        <v>42739</v>
      </c>
      <c r="G41" s="254">
        <v>88665</v>
      </c>
      <c r="H41" s="254">
        <v>136955.5</v>
      </c>
      <c r="J41" s="251">
        <v>31</v>
      </c>
      <c r="K41" s="252" t="s">
        <v>1003</v>
      </c>
      <c r="L41" s="258"/>
      <c r="M41" s="265">
        <v>22574</v>
      </c>
      <c r="N41" s="265">
        <v>335</v>
      </c>
      <c r="O41" s="254">
        <v>56816</v>
      </c>
      <c r="P41" s="254">
        <v>68270.5</v>
      </c>
      <c r="R41" s="251">
        <v>31</v>
      </c>
      <c r="S41" s="252" t="s">
        <v>1003</v>
      </c>
      <c r="T41" s="258"/>
      <c r="U41" s="265">
        <v>24752</v>
      </c>
      <c r="V41" s="265">
        <v>721</v>
      </c>
      <c r="W41" s="254">
        <v>60420</v>
      </c>
      <c r="X41" s="254">
        <v>73156.5</v>
      </c>
      <c r="Z41" s="251">
        <v>31</v>
      </c>
      <c r="AA41" s="252" t="s">
        <v>1003</v>
      </c>
      <c r="AB41" s="258"/>
      <c r="AC41" s="265">
        <v>18636</v>
      </c>
      <c r="AD41" s="265">
        <v>6232</v>
      </c>
      <c r="AE41" s="254">
        <v>60333</v>
      </c>
      <c r="AF41" s="254">
        <v>72767</v>
      </c>
    </row>
    <row r="42" spans="1:32" x14ac:dyDescent="0.3">
      <c r="A42" s="244"/>
      <c r="B42" s="251">
        <v>32</v>
      </c>
      <c r="C42" s="248" t="s">
        <v>1004</v>
      </c>
      <c r="D42" s="258"/>
      <c r="E42" s="249">
        <v>108102</v>
      </c>
      <c r="F42" s="249">
        <v>131197</v>
      </c>
      <c r="G42" s="249">
        <v>269697</v>
      </c>
      <c r="H42" s="249">
        <v>30391.025000000001</v>
      </c>
      <c r="J42" s="251">
        <v>32</v>
      </c>
      <c r="K42" s="248" t="s">
        <v>1004</v>
      </c>
      <c r="L42" s="258"/>
      <c r="M42" s="249">
        <v>119367</v>
      </c>
      <c r="N42" s="249">
        <v>44862</v>
      </c>
      <c r="O42" s="249">
        <v>230664</v>
      </c>
      <c r="P42" s="249">
        <v>19933.150000000001</v>
      </c>
      <c r="R42" s="251">
        <v>32</v>
      </c>
      <c r="S42" s="248" t="s">
        <v>1004</v>
      </c>
      <c r="T42" s="258"/>
      <c r="U42" s="249">
        <v>93065</v>
      </c>
      <c r="V42" s="249">
        <v>74581</v>
      </c>
      <c r="W42" s="249">
        <v>224317</v>
      </c>
      <c r="X42" s="249">
        <v>19764.125</v>
      </c>
      <c r="Z42" s="251">
        <v>32</v>
      </c>
      <c r="AA42" s="248" t="s">
        <v>1004</v>
      </c>
      <c r="AB42" s="258"/>
      <c r="AC42" s="249">
        <v>85752</v>
      </c>
      <c r="AD42" s="249">
        <v>110564</v>
      </c>
      <c r="AE42" s="249">
        <v>117665</v>
      </c>
      <c r="AF42" s="249">
        <v>15809.125</v>
      </c>
    </row>
    <row r="43" spans="1:32" x14ac:dyDescent="0.3">
      <c r="A43" s="244"/>
      <c r="B43" s="246">
        <v>33</v>
      </c>
      <c r="C43" s="156" t="s">
        <v>1005</v>
      </c>
      <c r="D43" s="266"/>
      <c r="E43" s="257"/>
      <c r="F43" s="257"/>
      <c r="G43" s="257"/>
      <c r="H43" s="250">
        <v>2994642.8749999995</v>
      </c>
      <c r="J43" s="246">
        <v>33</v>
      </c>
      <c r="K43" s="156" t="s">
        <v>1005</v>
      </c>
      <c r="L43" s="266"/>
      <c r="M43" s="257"/>
      <c r="N43" s="257"/>
      <c r="O43" s="257"/>
      <c r="P43" s="250">
        <v>2979798.0999999996</v>
      </c>
      <c r="R43" s="246">
        <v>33</v>
      </c>
      <c r="S43" s="156" t="s">
        <v>1005</v>
      </c>
      <c r="T43" s="266"/>
      <c r="U43" s="257"/>
      <c r="V43" s="257"/>
      <c r="W43" s="257"/>
      <c r="X43" s="250">
        <v>2967141.4653590005</v>
      </c>
      <c r="Z43" s="246">
        <v>33</v>
      </c>
      <c r="AA43" s="156" t="s">
        <v>1005</v>
      </c>
      <c r="AB43" s="266"/>
      <c r="AC43" s="257"/>
      <c r="AD43" s="257"/>
      <c r="AE43" s="257"/>
      <c r="AF43" s="250">
        <v>2842149.8268484999</v>
      </c>
    </row>
    <row r="44" spans="1:32" x14ac:dyDescent="0.3">
      <c r="A44" s="244"/>
      <c r="B44" s="246">
        <v>34</v>
      </c>
      <c r="C44" s="156" t="s">
        <v>1006</v>
      </c>
      <c r="D44" s="266"/>
      <c r="E44" s="266"/>
      <c r="F44" s="266"/>
      <c r="G44" s="266"/>
      <c r="H44" s="267">
        <v>1.5823731235398149</v>
      </c>
      <c r="J44" s="246">
        <v>34</v>
      </c>
      <c r="K44" s="156" t="s">
        <v>1006</v>
      </c>
      <c r="L44" s="266"/>
      <c r="M44" s="266"/>
      <c r="N44" s="266"/>
      <c r="O44" s="266"/>
      <c r="P44" s="267">
        <v>1.4355352800580685</v>
      </c>
      <c r="R44" s="246">
        <v>34</v>
      </c>
      <c r="S44" s="156" t="s">
        <v>1006</v>
      </c>
      <c r="T44" s="266"/>
      <c r="U44" s="266"/>
      <c r="V44" s="266"/>
      <c r="W44" s="266"/>
      <c r="X44" s="267">
        <v>1.4262813382536057</v>
      </c>
      <c r="Z44" s="246">
        <v>34</v>
      </c>
      <c r="AA44" s="156" t="s">
        <v>1006</v>
      </c>
      <c r="AB44" s="266"/>
      <c r="AC44" s="266"/>
      <c r="AD44" s="266"/>
      <c r="AE44" s="266"/>
      <c r="AF44" s="267">
        <v>1.5456864759558544</v>
      </c>
    </row>
  </sheetData>
  <mergeCells count="32">
    <mergeCell ref="B5:C5"/>
    <mergeCell ref="B6:C7"/>
    <mergeCell ref="D6:G6"/>
    <mergeCell ref="H6:H7"/>
    <mergeCell ref="B23:H23"/>
    <mergeCell ref="P6:P7"/>
    <mergeCell ref="J23:P23"/>
    <mergeCell ref="M38:O38"/>
    <mergeCell ref="M39:O39"/>
    <mergeCell ref="M40:O40"/>
    <mergeCell ref="E39:G39"/>
    <mergeCell ref="E40:G40"/>
    <mergeCell ref="J5:K5"/>
    <mergeCell ref="J6:K7"/>
    <mergeCell ref="L6:O6"/>
    <mergeCell ref="E38:G38"/>
    <mergeCell ref="R5:S5"/>
    <mergeCell ref="R6:S7"/>
    <mergeCell ref="T6:W6"/>
    <mergeCell ref="X6:X7"/>
    <mergeCell ref="R23:X23"/>
    <mergeCell ref="AF6:AF7"/>
    <mergeCell ref="Z23:AF23"/>
    <mergeCell ref="AC38:AE38"/>
    <mergeCell ref="AC39:AE39"/>
    <mergeCell ref="AC40:AE40"/>
    <mergeCell ref="U39:W39"/>
    <mergeCell ref="U40:W40"/>
    <mergeCell ref="Z5:AA5"/>
    <mergeCell ref="Z6:AA7"/>
    <mergeCell ref="AB6:AE6"/>
    <mergeCell ref="U38:W38"/>
  </mergeCells>
  <hyperlinks>
    <hyperlink ref="B2" location="Santrauka!B25" display="EU LIQ2 forma. Grynasis pastovaus finansavimo rodiklis " xr:uid="{3F14579E-C8DA-4B16-8379-8AAD439E22B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1AD3-FAF2-4B8E-9EC7-6FA4111B1407}">
  <sheetPr>
    <tabColor rgb="FF575783"/>
  </sheetPr>
  <dimension ref="B2:R30"/>
  <sheetViews>
    <sheetView topLeftCell="A3" workbookViewId="0">
      <selection activeCell="C7" sqref="C7:D7"/>
    </sheetView>
  </sheetViews>
  <sheetFormatPr defaultRowHeight="14.4" x14ac:dyDescent="0.3"/>
  <cols>
    <col min="1" max="1" width="2.6640625" style="24" customWidth="1"/>
    <col min="2" max="2" width="5.6640625" style="24" customWidth="1"/>
    <col min="3" max="3" width="33.5546875" style="24" customWidth="1"/>
    <col min="4" max="4" width="10.88671875" style="24" customWidth="1"/>
    <col min="5" max="5" width="10.33203125" style="24" customWidth="1"/>
    <col min="6" max="6" width="10.6640625" style="24" customWidth="1"/>
    <col min="7" max="7" width="10.44140625" style="24" customWidth="1"/>
    <col min="8" max="8" width="8.88671875" style="24"/>
    <col min="9" max="9" width="10.21875" style="24" customWidth="1"/>
    <col min="10" max="11" width="10.44140625" style="24" customWidth="1"/>
    <col min="12" max="12" width="10.6640625" style="24" customWidth="1"/>
    <col min="13" max="13" width="10.5546875" style="24" customWidth="1"/>
    <col min="14" max="15" width="8.88671875" style="24"/>
    <col min="16" max="16" width="12.88671875" style="24" customWidth="1"/>
    <col min="17" max="17" width="11.44140625" style="24" customWidth="1"/>
    <col min="18" max="18" width="12.109375" style="24" customWidth="1"/>
    <col min="19" max="16384" width="8.88671875" style="24"/>
  </cols>
  <sheetData>
    <row r="2" spans="2:18" ht="21" x14ac:dyDescent="0.3">
      <c r="B2" s="68" t="s">
        <v>1044</v>
      </c>
    </row>
    <row r="3" spans="2:18" ht="15.6" x14ac:dyDescent="0.3">
      <c r="B3" s="89"/>
      <c r="C3" s="90"/>
      <c r="D3" s="90"/>
      <c r="E3" s="90"/>
      <c r="F3" s="90"/>
      <c r="G3" s="90"/>
      <c r="H3" s="90"/>
      <c r="I3" s="90"/>
      <c r="J3" s="90"/>
      <c r="K3" s="90"/>
      <c r="L3" s="90"/>
      <c r="M3" s="90"/>
      <c r="N3" s="90"/>
      <c r="O3" s="90"/>
      <c r="P3" s="90"/>
      <c r="Q3" s="90"/>
      <c r="R3" s="90"/>
    </row>
    <row r="4" spans="2:18" ht="15.6" x14ac:dyDescent="0.3">
      <c r="B4" s="233"/>
      <c r="C4" s="93"/>
      <c r="D4" s="94" t="s">
        <v>241</v>
      </c>
      <c r="E4" s="94" t="s">
        <v>256</v>
      </c>
      <c r="F4" s="94" t="s">
        <v>257</v>
      </c>
      <c r="G4" s="94" t="s">
        <v>258</v>
      </c>
      <c r="H4" s="94" t="s">
        <v>259</v>
      </c>
      <c r="I4" s="94" t="s">
        <v>260</v>
      </c>
      <c r="J4" s="94" t="s">
        <v>1050</v>
      </c>
      <c r="K4" s="94" t="s">
        <v>1051</v>
      </c>
      <c r="L4" s="94" t="s">
        <v>1096</v>
      </c>
      <c r="M4" s="94" t="s">
        <v>1097</v>
      </c>
      <c r="N4" s="94" t="s">
        <v>1098</v>
      </c>
      <c r="O4" s="94" t="s">
        <v>1099</v>
      </c>
      <c r="P4" s="94" t="s">
        <v>1174</v>
      </c>
      <c r="Q4" s="94" t="s">
        <v>1175</v>
      </c>
      <c r="R4" s="94" t="s">
        <v>1176</v>
      </c>
    </row>
    <row r="5" spans="2:18" ht="38.4" customHeight="1" x14ac:dyDescent="0.3">
      <c r="B5" s="233"/>
      <c r="C5" s="93"/>
      <c r="D5" s="736" t="s">
        <v>1100</v>
      </c>
      <c r="E5" s="736"/>
      <c r="F5" s="736"/>
      <c r="G5" s="736"/>
      <c r="H5" s="736"/>
      <c r="I5" s="736"/>
      <c r="J5" s="736" t="s">
        <v>1053</v>
      </c>
      <c r="K5" s="736"/>
      <c r="L5" s="736"/>
      <c r="M5" s="736"/>
      <c r="N5" s="736"/>
      <c r="O5" s="736"/>
      <c r="P5" s="736" t="s">
        <v>1297</v>
      </c>
      <c r="Q5" s="736" t="s">
        <v>1298</v>
      </c>
      <c r="R5" s="736"/>
    </row>
    <row r="6" spans="2:18" ht="60.6" customHeight="1" x14ac:dyDescent="0.3">
      <c r="B6" s="233"/>
      <c r="C6" s="93"/>
      <c r="D6" s="736" t="s">
        <v>1101</v>
      </c>
      <c r="E6" s="736"/>
      <c r="F6" s="736"/>
      <c r="G6" s="736" t="s">
        <v>1102</v>
      </c>
      <c r="H6" s="736"/>
      <c r="I6" s="736"/>
      <c r="J6" s="736" t="s">
        <v>1299</v>
      </c>
      <c r="K6" s="736"/>
      <c r="L6" s="736"/>
      <c r="M6" s="736" t="s">
        <v>1300</v>
      </c>
      <c r="N6" s="736"/>
      <c r="O6" s="736"/>
      <c r="P6" s="736"/>
      <c r="Q6" s="736" t="s">
        <v>1301</v>
      </c>
      <c r="R6" s="736" t="s">
        <v>1302</v>
      </c>
    </row>
    <row r="7" spans="2:18" ht="25.2" x14ac:dyDescent="0.3">
      <c r="B7" s="233"/>
      <c r="C7" s="732" t="s">
        <v>2158</v>
      </c>
      <c r="D7" s="732"/>
      <c r="E7" s="94" t="s">
        <v>1303</v>
      </c>
      <c r="F7" s="94" t="s">
        <v>1304</v>
      </c>
      <c r="G7" s="94"/>
      <c r="H7" s="94" t="s">
        <v>1304</v>
      </c>
      <c r="I7" s="94" t="s">
        <v>1305</v>
      </c>
      <c r="J7" s="94"/>
      <c r="K7" s="94" t="s">
        <v>1303</v>
      </c>
      <c r="L7" s="94" t="s">
        <v>1304</v>
      </c>
      <c r="M7" s="94"/>
      <c r="N7" s="94" t="s">
        <v>1304</v>
      </c>
      <c r="O7" s="94" t="s">
        <v>1305</v>
      </c>
      <c r="P7" s="94"/>
      <c r="Q7" s="736"/>
      <c r="R7" s="736"/>
    </row>
    <row r="8" spans="2:18" ht="25.2" x14ac:dyDescent="0.3">
      <c r="B8" s="234" t="s">
        <v>1009</v>
      </c>
      <c r="C8" s="235" t="s">
        <v>1010</v>
      </c>
      <c r="D8" s="236">
        <v>309647</v>
      </c>
      <c r="E8" s="236">
        <v>309647</v>
      </c>
      <c r="F8" s="236"/>
      <c r="G8" s="236"/>
      <c r="H8" s="236"/>
      <c r="I8" s="236"/>
      <c r="J8" s="236">
        <v>-18</v>
      </c>
      <c r="K8" s="236">
        <v>-18</v>
      </c>
      <c r="L8" s="236"/>
      <c r="M8" s="236"/>
      <c r="N8" s="236"/>
      <c r="O8" s="236"/>
      <c r="P8" s="236"/>
      <c r="Q8" s="236"/>
      <c r="R8" s="236"/>
    </row>
    <row r="9" spans="2:18" x14ac:dyDescent="0.3">
      <c r="B9" s="234" t="s">
        <v>1011</v>
      </c>
      <c r="C9" s="235" t="s">
        <v>1012</v>
      </c>
      <c r="D9" s="236">
        <v>3681580</v>
      </c>
      <c r="E9" s="236">
        <v>3272603</v>
      </c>
      <c r="F9" s="236">
        <v>408524</v>
      </c>
      <c r="G9" s="236">
        <v>105026</v>
      </c>
      <c r="H9" s="236">
        <v>0</v>
      </c>
      <c r="I9" s="236">
        <v>104915</v>
      </c>
      <c r="J9" s="236">
        <v>-34180</v>
      </c>
      <c r="K9" s="236">
        <v>-21172</v>
      </c>
      <c r="L9" s="236">
        <v>-13005</v>
      </c>
      <c r="M9" s="236">
        <v>-21362</v>
      </c>
      <c r="N9" s="236">
        <v>0</v>
      </c>
      <c r="O9" s="236">
        <v>-21261</v>
      </c>
      <c r="P9" s="236">
        <v>-427</v>
      </c>
      <c r="Q9" s="236">
        <v>2779276</v>
      </c>
      <c r="R9" s="236">
        <v>73794</v>
      </c>
    </row>
    <row r="10" spans="2:18" x14ac:dyDescent="0.3">
      <c r="B10" s="237" t="s">
        <v>1013</v>
      </c>
      <c r="C10" s="238" t="s">
        <v>1014</v>
      </c>
      <c r="D10" s="239">
        <v>0</v>
      </c>
      <c r="E10" s="239">
        <v>0</v>
      </c>
      <c r="F10" s="239">
        <v>0</v>
      </c>
      <c r="G10" s="236">
        <v>0</v>
      </c>
      <c r="H10" s="236">
        <v>0</v>
      </c>
      <c r="I10" s="236">
        <v>0</v>
      </c>
      <c r="J10" s="236">
        <v>0</v>
      </c>
      <c r="K10" s="236">
        <v>0</v>
      </c>
      <c r="L10" s="236">
        <v>0</v>
      </c>
      <c r="M10" s="236">
        <v>0</v>
      </c>
      <c r="N10" s="236">
        <v>0</v>
      </c>
      <c r="O10" s="236">
        <v>0</v>
      </c>
      <c r="P10" s="236"/>
      <c r="Q10" s="236">
        <v>0</v>
      </c>
      <c r="R10" s="236">
        <v>0</v>
      </c>
    </row>
    <row r="11" spans="2:18" x14ac:dyDescent="0.3">
      <c r="B11" s="237" t="s">
        <v>1015</v>
      </c>
      <c r="C11" s="238" t="s">
        <v>1016</v>
      </c>
      <c r="D11" s="239">
        <v>62096</v>
      </c>
      <c r="E11" s="239">
        <v>35143</v>
      </c>
      <c r="F11" s="239">
        <v>26953</v>
      </c>
      <c r="G11" s="236">
        <v>170</v>
      </c>
      <c r="H11" s="236">
        <v>0</v>
      </c>
      <c r="I11" s="236">
        <v>170</v>
      </c>
      <c r="J11" s="236">
        <v>-149</v>
      </c>
      <c r="K11" s="236">
        <v>-79</v>
      </c>
      <c r="L11" s="236">
        <v>-70</v>
      </c>
      <c r="M11" s="236">
        <v>-26</v>
      </c>
      <c r="N11" s="236">
        <v>0</v>
      </c>
      <c r="O11" s="236">
        <v>-26</v>
      </c>
      <c r="P11" s="236"/>
      <c r="Q11" s="236">
        <v>10513</v>
      </c>
      <c r="R11" s="236">
        <v>123</v>
      </c>
    </row>
    <row r="12" spans="2:18" x14ac:dyDescent="0.3">
      <c r="B12" s="237" t="s">
        <v>1017</v>
      </c>
      <c r="C12" s="238" t="s">
        <v>1018</v>
      </c>
      <c r="D12" s="239">
        <v>9875</v>
      </c>
      <c r="E12" s="239">
        <v>9875</v>
      </c>
      <c r="F12" s="239">
        <v>0</v>
      </c>
      <c r="G12" s="236">
        <v>0</v>
      </c>
      <c r="H12" s="236">
        <v>0</v>
      </c>
      <c r="I12" s="236">
        <v>0</v>
      </c>
      <c r="J12" s="236">
        <v>0</v>
      </c>
      <c r="K12" s="236">
        <v>0</v>
      </c>
      <c r="L12" s="236">
        <v>0</v>
      </c>
      <c r="M12" s="236">
        <v>0</v>
      </c>
      <c r="N12" s="236">
        <v>0</v>
      </c>
      <c r="O12" s="236">
        <v>0</v>
      </c>
      <c r="P12" s="236"/>
      <c r="Q12" s="236">
        <v>0</v>
      </c>
      <c r="R12" s="236">
        <v>0</v>
      </c>
    </row>
    <row r="13" spans="2:18" x14ac:dyDescent="0.3">
      <c r="B13" s="237" t="s">
        <v>1019</v>
      </c>
      <c r="C13" s="238" t="s">
        <v>1020</v>
      </c>
      <c r="D13" s="239">
        <v>179036</v>
      </c>
      <c r="E13" s="239">
        <v>179035</v>
      </c>
      <c r="F13" s="239">
        <v>1</v>
      </c>
      <c r="G13" s="236">
        <v>15</v>
      </c>
      <c r="H13" s="236">
        <v>0</v>
      </c>
      <c r="I13" s="236">
        <v>15</v>
      </c>
      <c r="J13" s="236">
        <v>-1556</v>
      </c>
      <c r="K13" s="236">
        <v>-1555</v>
      </c>
      <c r="L13" s="236">
        <v>-1</v>
      </c>
      <c r="M13" s="236">
        <v>-15</v>
      </c>
      <c r="N13" s="236">
        <v>0</v>
      </c>
      <c r="O13" s="236">
        <v>-15</v>
      </c>
      <c r="P13" s="236"/>
      <c r="Q13" s="236">
        <v>73828</v>
      </c>
      <c r="R13" s="236">
        <v>0</v>
      </c>
    </row>
    <row r="14" spans="2:18" x14ac:dyDescent="0.3">
      <c r="B14" s="237" t="s">
        <v>1021</v>
      </c>
      <c r="C14" s="238" t="s">
        <v>1022</v>
      </c>
      <c r="D14" s="239">
        <v>1877665</v>
      </c>
      <c r="E14" s="239">
        <v>1628898</v>
      </c>
      <c r="F14" s="239">
        <v>248323</v>
      </c>
      <c r="G14" s="236">
        <v>64334</v>
      </c>
      <c r="H14" s="236">
        <v>0</v>
      </c>
      <c r="I14" s="236">
        <v>64234</v>
      </c>
      <c r="J14" s="236">
        <v>-17283</v>
      </c>
      <c r="K14" s="236">
        <v>-12578</v>
      </c>
      <c r="L14" s="236">
        <v>-4702</v>
      </c>
      <c r="M14" s="236">
        <v>-11436</v>
      </c>
      <c r="N14" s="236">
        <v>0</v>
      </c>
      <c r="O14" s="236">
        <v>-11336</v>
      </c>
      <c r="P14" s="236">
        <v>-427</v>
      </c>
      <c r="Q14" s="236">
        <v>1606468</v>
      </c>
      <c r="R14" s="236">
        <v>51609</v>
      </c>
    </row>
    <row r="15" spans="2:18" x14ac:dyDescent="0.3">
      <c r="B15" s="237" t="s">
        <v>1023</v>
      </c>
      <c r="C15" s="240" t="s">
        <v>1024</v>
      </c>
      <c r="D15" s="239">
        <v>1568836</v>
      </c>
      <c r="E15" s="239">
        <v>1357119</v>
      </c>
      <c r="F15" s="239">
        <v>211273</v>
      </c>
      <c r="G15" s="236">
        <v>60894</v>
      </c>
      <c r="H15" s="236">
        <v>0</v>
      </c>
      <c r="I15" s="236">
        <v>60894</v>
      </c>
      <c r="J15" s="236">
        <v>-12578</v>
      </c>
      <c r="K15" s="236">
        <v>-9881</v>
      </c>
      <c r="L15" s="236">
        <v>-2694</v>
      </c>
      <c r="M15" s="236">
        <v>-10145</v>
      </c>
      <c r="N15" s="236">
        <v>0</v>
      </c>
      <c r="O15" s="236">
        <v>-10145</v>
      </c>
      <c r="P15" s="236">
        <v>0</v>
      </c>
      <c r="Q15" s="236">
        <v>1358670</v>
      </c>
      <c r="R15" s="236">
        <v>49781</v>
      </c>
    </row>
    <row r="16" spans="2:18" x14ac:dyDescent="0.3">
      <c r="B16" s="237" t="s">
        <v>1025</v>
      </c>
      <c r="C16" s="238" t="s">
        <v>1026</v>
      </c>
      <c r="D16" s="239">
        <v>1552908</v>
      </c>
      <c r="E16" s="239">
        <v>1419652</v>
      </c>
      <c r="F16" s="239">
        <v>133247</v>
      </c>
      <c r="G16" s="236">
        <v>40507</v>
      </c>
      <c r="H16" s="236">
        <v>0</v>
      </c>
      <c r="I16" s="236">
        <v>40496</v>
      </c>
      <c r="J16" s="236">
        <v>-15192</v>
      </c>
      <c r="K16" s="236">
        <v>-6960</v>
      </c>
      <c r="L16" s="236">
        <v>-8232</v>
      </c>
      <c r="M16" s="236">
        <v>-9885</v>
      </c>
      <c r="N16" s="236">
        <v>0</v>
      </c>
      <c r="O16" s="236">
        <v>-9884</v>
      </c>
      <c r="P16" s="236"/>
      <c r="Q16" s="236">
        <v>1088467</v>
      </c>
      <c r="R16" s="236">
        <v>22062</v>
      </c>
    </row>
    <row r="17" spans="2:18" x14ac:dyDescent="0.3">
      <c r="B17" s="234" t="s">
        <v>1027</v>
      </c>
      <c r="C17" s="235" t="s">
        <v>1028</v>
      </c>
      <c r="D17" s="236">
        <v>1608227</v>
      </c>
      <c r="E17" s="236">
        <v>1607735</v>
      </c>
      <c r="F17" s="236">
        <v>492</v>
      </c>
      <c r="G17" s="236">
        <v>0</v>
      </c>
      <c r="H17" s="236">
        <v>0</v>
      </c>
      <c r="I17" s="236">
        <v>0</v>
      </c>
      <c r="J17" s="236">
        <v>-93</v>
      </c>
      <c r="K17" s="236">
        <v>-75</v>
      </c>
      <c r="L17" s="236">
        <v>-18</v>
      </c>
      <c r="M17" s="236">
        <v>0</v>
      </c>
      <c r="N17" s="236">
        <v>0</v>
      </c>
      <c r="O17" s="236">
        <v>0</v>
      </c>
      <c r="P17" s="236">
        <v>0</v>
      </c>
      <c r="Q17" s="236">
        <v>0</v>
      </c>
      <c r="R17" s="236">
        <v>0</v>
      </c>
    </row>
    <row r="18" spans="2:18" x14ac:dyDescent="0.3">
      <c r="B18" s="237" t="s">
        <v>1029</v>
      </c>
      <c r="C18" s="238" t="s">
        <v>1014</v>
      </c>
      <c r="D18" s="239">
        <v>0</v>
      </c>
      <c r="E18" s="239">
        <v>0</v>
      </c>
      <c r="F18" s="239">
        <v>0</v>
      </c>
      <c r="G18" s="236">
        <v>0</v>
      </c>
      <c r="H18" s="236">
        <v>0</v>
      </c>
      <c r="I18" s="236">
        <v>0</v>
      </c>
      <c r="J18" s="236">
        <v>0</v>
      </c>
      <c r="K18" s="236">
        <v>0</v>
      </c>
      <c r="L18" s="236">
        <v>0</v>
      </c>
      <c r="M18" s="236">
        <v>0</v>
      </c>
      <c r="N18" s="236">
        <v>0</v>
      </c>
      <c r="O18" s="236"/>
      <c r="P18" s="236"/>
      <c r="Q18" s="236"/>
      <c r="R18" s="236"/>
    </row>
    <row r="19" spans="2:18" x14ac:dyDescent="0.3">
      <c r="B19" s="237" t="s">
        <v>1030</v>
      </c>
      <c r="C19" s="238" t="s">
        <v>1016</v>
      </c>
      <c r="D19" s="239">
        <v>1590058</v>
      </c>
      <c r="E19" s="239">
        <v>1590058</v>
      </c>
      <c r="F19" s="239">
        <v>0</v>
      </c>
      <c r="G19" s="236">
        <v>0</v>
      </c>
      <c r="H19" s="236">
        <v>0</v>
      </c>
      <c r="I19" s="236">
        <v>0</v>
      </c>
      <c r="J19" s="236">
        <v>-66</v>
      </c>
      <c r="K19" s="236">
        <v>-66</v>
      </c>
      <c r="L19" s="236">
        <v>0</v>
      </c>
      <c r="M19" s="236">
        <v>0</v>
      </c>
      <c r="N19" s="236">
        <v>0</v>
      </c>
      <c r="O19" s="236"/>
      <c r="P19" s="236"/>
      <c r="Q19" s="236"/>
      <c r="R19" s="236"/>
    </row>
    <row r="20" spans="2:18" x14ac:dyDescent="0.3">
      <c r="B20" s="237" t="s">
        <v>1031</v>
      </c>
      <c r="C20" s="238" t="s">
        <v>1018</v>
      </c>
      <c r="D20" s="239">
        <v>0</v>
      </c>
      <c r="E20" s="239">
        <v>0</v>
      </c>
      <c r="F20" s="239">
        <v>0</v>
      </c>
      <c r="G20" s="236">
        <v>0</v>
      </c>
      <c r="H20" s="236">
        <v>0</v>
      </c>
      <c r="I20" s="236">
        <v>0</v>
      </c>
      <c r="J20" s="236">
        <v>0</v>
      </c>
      <c r="K20" s="236">
        <v>0</v>
      </c>
      <c r="L20" s="236">
        <v>0</v>
      </c>
      <c r="M20" s="236">
        <v>0</v>
      </c>
      <c r="N20" s="236">
        <v>0</v>
      </c>
      <c r="O20" s="236"/>
      <c r="P20" s="236"/>
      <c r="Q20" s="236"/>
      <c r="R20" s="236"/>
    </row>
    <row r="21" spans="2:18" x14ac:dyDescent="0.3">
      <c r="B21" s="237" t="s">
        <v>1032</v>
      </c>
      <c r="C21" s="238" t="s">
        <v>1020</v>
      </c>
      <c r="D21" s="239">
        <v>2858</v>
      </c>
      <c r="E21" s="239">
        <v>2366</v>
      </c>
      <c r="F21" s="239">
        <v>492</v>
      </c>
      <c r="G21" s="236">
        <v>0</v>
      </c>
      <c r="H21" s="236">
        <v>0</v>
      </c>
      <c r="I21" s="236">
        <v>0</v>
      </c>
      <c r="J21" s="236">
        <v>-19</v>
      </c>
      <c r="K21" s="236">
        <v>-1</v>
      </c>
      <c r="L21" s="236">
        <v>-18</v>
      </c>
      <c r="M21" s="236">
        <v>0</v>
      </c>
      <c r="N21" s="236">
        <v>0</v>
      </c>
      <c r="O21" s="236"/>
      <c r="P21" s="236"/>
      <c r="Q21" s="236"/>
      <c r="R21" s="236"/>
    </row>
    <row r="22" spans="2:18" x14ac:dyDescent="0.3">
      <c r="B22" s="237" t="s">
        <v>1033</v>
      </c>
      <c r="C22" s="238" t="s">
        <v>1022</v>
      </c>
      <c r="D22" s="239">
        <v>15311</v>
      </c>
      <c r="E22" s="239">
        <v>15311</v>
      </c>
      <c r="F22" s="239">
        <v>0</v>
      </c>
      <c r="G22" s="236">
        <v>0</v>
      </c>
      <c r="H22" s="236">
        <v>0</v>
      </c>
      <c r="I22" s="236">
        <v>0</v>
      </c>
      <c r="J22" s="236">
        <v>-8</v>
      </c>
      <c r="K22" s="236">
        <v>-8</v>
      </c>
      <c r="L22" s="236">
        <v>0</v>
      </c>
      <c r="M22" s="236">
        <v>0</v>
      </c>
      <c r="N22" s="236">
        <v>0</v>
      </c>
      <c r="O22" s="236"/>
      <c r="P22" s="236"/>
      <c r="Q22" s="236"/>
      <c r="R22" s="236"/>
    </row>
    <row r="23" spans="2:18" x14ac:dyDescent="0.3">
      <c r="B23" s="234" t="s">
        <v>1034</v>
      </c>
      <c r="C23" s="235" t="s">
        <v>1035</v>
      </c>
      <c r="D23" s="241">
        <v>518990</v>
      </c>
      <c r="E23" s="241">
        <v>503091</v>
      </c>
      <c r="F23" s="241">
        <v>15899</v>
      </c>
      <c r="G23" s="241">
        <v>7773</v>
      </c>
      <c r="H23" s="241">
        <v>0</v>
      </c>
      <c r="I23" s="241">
        <v>7773</v>
      </c>
      <c r="J23" s="241">
        <v>55</v>
      </c>
      <c r="K23" s="241">
        <v>55</v>
      </c>
      <c r="L23" s="241">
        <v>0</v>
      </c>
      <c r="M23" s="241">
        <v>0</v>
      </c>
      <c r="N23" s="241">
        <v>0</v>
      </c>
      <c r="O23" s="241">
        <v>0</v>
      </c>
      <c r="P23" s="95"/>
      <c r="Q23" s="241">
        <v>0</v>
      </c>
      <c r="R23" s="241">
        <v>0</v>
      </c>
    </row>
    <row r="24" spans="2:18" x14ac:dyDescent="0.3">
      <c r="B24" s="237" t="s">
        <v>1036</v>
      </c>
      <c r="C24" s="238" t="s">
        <v>1014</v>
      </c>
      <c r="D24" s="241">
        <v>0</v>
      </c>
      <c r="E24" s="241">
        <v>0</v>
      </c>
      <c r="F24" s="241">
        <v>0</v>
      </c>
      <c r="G24" s="241">
        <v>0</v>
      </c>
      <c r="H24" s="241">
        <v>0</v>
      </c>
      <c r="I24" s="241">
        <v>0</v>
      </c>
      <c r="J24" s="241">
        <v>0</v>
      </c>
      <c r="K24" s="241">
        <v>0</v>
      </c>
      <c r="L24" s="241"/>
      <c r="M24" s="241">
        <v>0</v>
      </c>
      <c r="N24" s="241"/>
      <c r="O24" s="241"/>
      <c r="P24" s="95"/>
      <c r="Q24" s="241"/>
      <c r="R24" s="241"/>
    </row>
    <row r="25" spans="2:18" x14ac:dyDescent="0.3">
      <c r="B25" s="237" t="s">
        <v>1037</v>
      </c>
      <c r="C25" s="238" t="s">
        <v>1016</v>
      </c>
      <c r="D25" s="241">
        <v>16742</v>
      </c>
      <c r="E25" s="241">
        <v>12656</v>
      </c>
      <c r="F25" s="241">
        <v>4086</v>
      </c>
      <c r="G25" s="241">
        <v>0</v>
      </c>
      <c r="H25" s="241">
        <v>0</v>
      </c>
      <c r="I25" s="241">
        <v>0</v>
      </c>
      <c r="J25" s="241">
        <v>0</v>
      </c>
      <c r="K25" s="241">
        <v>0</v>
      </c>
      <c r="L25" s="241"/>
      <c r="M25" s="241">
        <v>0</v>
      </c>
      <c r="N25" s="241"/>
      <c r="O25" s="241"/>
      <c r="P25" s="95"/>
      <c r="Q25" s="241"/>
      <c r="R25" s="241"/>
    </row>
    <row r="26" spans="2:18" x14ac:dyDescent="0.3">
      <c r="B26" s="237" t="s">
        <v>1038</v>
      </c>
      <c r="C26" s="238" t="s">
        <v>1018</v>
      </c>
      <c r="D26" s="241">
        <v>2048</v>
      </c>
      <c r="E26" s="241">
        <v>2048</v>
      </c>
      <c r="F26" s="241">
        <v>0</v>
      </c>
      <c r="G26" s="241">
        <v>0</v>
      </c>
      <c r="H26" s="241">
        <v>0</v>
      </c>
      <c r="I26" s="241">
        <v>0</v>
      </c>
      <c r="J26" s="241">
        <v>0</v>
      </c>
      <c r="K26" s="241">
        <v>0</v>
      </c>
      <c r="L26" s="241"/>
      <c r="M26" s="241">
        <v>0</v>
      </c>
      <c r="N26" s="241"/>
      <c r="O26" s="241"/>
      <c r="P26" s="95"/>
      <c r="Q26" s="241"/>
      <c r="R26" s="241"/>
    </row>
    <row r="27" spans="2:18" x14ac:dyDescent="0.3">
      <c r="B27" s="237" t="s">
        <v>1039</v>
      </c>
      <c r="C27" s="238" t="s">
        <v>1020</v>
      </c>
      <c r="D27" s="241">
        <v>27904</v>
      </c>
      <c r="E27" s="241">
        <v>27904</v>
      </c>
      <c r="F27" s="241">
        <v>0</v>
      </c>
      <c r="G27" s="241">
        <v>0</v>
      </c>
      <c r="H27" s="241">
        <v>0</v>
      </c>
      <c r="I27" s="241">
        <v>0</v>
      </c>
      <c r="J27" s="241">
        <v>0</v>
      </c>
      <c r="K27" s="241">
        <v>0</v>
      </c>
      <c r="L27" s="241"/>
      <c r="M27" s="241">
        <v>0</v>
      </c>
      <c r="N27" s="241"/>
      <c r="O27" s="241"/>
      <c r="P27" s="95"/>
      <c r="Q27" s="241"/>
      <c r="R27" s="241"/>
    </row>
    <row r="28" spans="2:18" x14ac:dyDescent="0.3">
      <c r="B28" s="237" t="s">
        <v>1040</v>
      </c>
      <c r="C28" s="238" t="s">
        <v>1022</v>
      </c>
      <c r="D28" s="241">
        <v>417696</v>
      </c>
      <c r="E28" s="241">
        <v>406631</v>
      </c>
      <c r="F28" s="241">
        <v>11065</v>
      </c>
      <c r="G28" s="241">
        <v>7689</v>
      </c>
      <c r="H28" s="241">
        <v>0</v>
      </c>
      <c r="I28" s="241">
        <v>7689</v>
      </c>
      <c r="J28" s="241">
        <v>55</v>
      </c>
      <c r="K28" s="241">
        <v>55</v>
      </c>
      <c r="L28" s="241"/>
      <c r="M28" s="241">
        <v>0</v>
      </c>
      <c r="N28" s="241"/>
      <c r="O28" s="241"/>
      <c r="P28" s="95"/>
      <c r="Q28" s="241"/>
      <c r="R28" s="241"/>
    </row>
    <row r="29" spans="2:18" x14ac:dyDescent="0.3">
      <c r="B29" s="237" t="s">
        <v>1041</v>
      </c>
      <c r="C29" s="238" t="s">
        <v>1026</v>
      </c>
      <c r="D29" s="241">
        <v>54600</v>
      </c>
      <c r="E29" s="241">
        <v>53852</v>
      </c>
      <c r="F29" s="241">
        <v>748</v>
      </c>
      <c r="G29" s="241">
        <v>84</v>
      </c>
      <c r="H29" s="241">
        <v>0</v>
      </c>
      <c r="I29" s="241">
        <v>84</v>
      </c>
      <c r="J29" s="241">
        <v>0</v>
      </c>
      <c r="K29" s="241">
        <v>0</v>
      </c>
      <c r="L29" s="241"/>
      <c r="M29" s="241">
        <v>0</v>
      </c>
      <c r="N29" s="241"/>
      <c r="O29" s="241"/>
      <c r="P29" s="95"/>
      <c r="Q29" s="241"/>
      <c r="R29" s="241"/>
    </row>
    <row r="30" spans="2:18" x14ac:dyDescent="0.3">
      <c r="B30" s="242" t="s">
        <v>1042</v>
      </c>
      <c r="C30" s="243" t="s">
        <v>1043</v>
      </c>
      <c r="D30" s="241">
        <v>6118444</v>
      </c>
      <c r="E30" s="241">
        <v>5693076</v>
      </c>
      <c r="F30" s="241">
        <v>424915</v>
      </c>
      <c r="G30" s="241">
        <v>112799</v>
      </c>
      <c r="H30" s="241">
        <v>0</v>
      </c>
      <c r="I30" s="241">
        <v>112688</v>
      </c>
      <c r="J30" s="241">
        <v>-34236</v>
      </c>
      <c r="K30" s="241">
        <v>-21210</v>
      </c>
      <c r="L30" s="241">
        <v>-13023</v>
      </c>
      <c r="M30" s="241">
        <v>-21362</v>
      </c>
      <c r="N30" s="241">
        <v>0</v>
      </c>
      <c r="O30" s="241">
        <v>-21261</v>
      </c>
      <c r="P30" s="241">
        <v>-427</v>
      </c>
      <c r="Q30" s="241">
        <v>2779276</v>
      </c>
      <c r="R30" s="241">
        <v>73794</v>
      </c>
    </row>
  </sheetData>
  <mergeCells count="11">
    <mergeCell ref="D5:I5"/>
    <mergeCell ref="J5:O5"/>
    <mergeCell ref="P5:P6"/>
    <mergeCell ref="Q5:R5"/>
    <mergeCell ref="D6:F6"/>
    <mergeCell ref="G6:I6"/>
    <mergeCell ref="J6:L6"/>
    <mergeCell ref="M6:O6"/>
    <mergeCell ref="Q6:Q7"/>
    <mergeCell ref="R6:R7"/>
    <mergeCell ref="C7:D7"/>
  </mergeCells>
  <hyperlinks>
    <hyperlink ref="B2" location="Santrauka!B27" display="EU CR1 forma. Veiksnios ir neveiksnios pozicijos ir susiję atidėjiniai " xr:uid="{9CD83D40-9282-4655-AE1B-95661F22156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18A5-8EC7-43DD-A3EE-B967D31BAD6C}">
  <sheetPr>
    <tabColor rgb="FF575783"/>
  </sheetPr>
  <dimension ref="B2:I9"/>
  <sheetViews>
    <sheetView workbookViewId="0">
      <selection activeCell="C6" sqref="C6:D6"/>
    </sheetView>
  </sheetViews>
  <sheetFormatPr defaultRowHeight="14.4" x14ac:dyDescent="0.3"/>
  <cols>
    <col min="1" max="1" width="3.6640625" style="24" customWidth="1"/>
    <col min="2" max="2" width="6.33203125" style="24" customWidth="1"/>
    <col min="3" max="3" width="27" style="24" customWidth="1"/>
    <col min="4" max="4" width="18.5546875" style="24" bestFit="1" customWidth="1"/>
    <col min="5" max="5" width="10.6640625" style="24" customWidth="1"/>
    <col min="6" max="6" width="21.6640625" style="24" customWidth="1"/>
    <col min="7" max="7" width="13.33203125" style="24" customWidth="1"/>
    <col min="8" max="8" width="12.109375" style="24" bestFit="1" customWidth="1"/>
    <col min="9" max="9" width="10.6640625" style="24" customWidth="1"/>
    <col min="10" max="16384" width="8.88671875" style="24"/>
  </cols>
  <sheetData>
    <row r="2" spans="2:9" ht="21" x14ac:dyDescent="0.3">
      <c r="B2" s="68" t="s">
        <v>1047</v>
      </c>
    </row>
    <row r="3" spans="2:9" x14ac:dyDescent="0.3">
      <c r="B3" s="96"/>
    </row>
    <row r="4" spans="2:9" x14ac:dyDescent="0.3">
      <c r="B4" s="97"/>
      <c r="C4" s="35"/>
      <c r="D4" s="81" t="s">
        <v>241</v>
      </c>
      <c r="E4" s="81" t="s">
        <v>256</v>
      </c>
      <c r="F4" s="81" t="s">
        <v>257</v>
      </c>
      <c r="G4" s="81" t="s">
        <v>258</v>
      </c>
      <c r="H4" s="81" t="s">
        <v>259</v>
      </c>
      <c r="I4" s="81" t="s">
        <v>260</v>
      </c>
    </row>
    <row r="5" spans="2:9" x14ac:dyDescent="0.3">
      <c r="B5" s="35"/>
      <c r="C5" s="35"/>
      <c r="D5" s="725" t="s">
        <v>1306</v>
      </c>
      <c r="E5" s="725"/>
      <c r="F5" s="725"/>
      <c r="G5" s="725"/>
      <c r="H5" s="725"/>
      <c r="I5" s="725"/>
    </row>
    <row r="6" spans="2:9" ht="28.8" x14ac:dyDescent="0.3">
      <c r="B6" s="35"/>
      <c r="C6" s="732" t="s">
        <v>2158</v>
      </c>
      <c r="D6" s="732"/>
      <c r="E6" s="20" t="s">
        <v>1307</v>
      </c>
      <c r="F6" s="20" t="s">
        <v>1308</v>
      </c>
      <c r="G6" s="20" t="s">
        <v>1309</v>
      </c>
      <c r="H6" s="20" t="s">
        <v>1310</v>
      </c>
      <c r="I6" s="20" t="s">
        <v>252</v>
      </c>
    </row>
    <row r="7" spans="2:9" ht="28.8" x14ac:dyDescent="0.3">
      <c r="B7" s="230">
        <v>1</v>
      </c>
      <c r="C7" s="177" t="s">
        <v>1045</v>
      </c>
      <c r="D7" s="410">
        <v>335542</v>
      </c>
      <c r="E7" s="410">
        <v>632989</v>
      </c>
      <c r="F7" s="410">
        <v>1811060</v>
      </c>
      <c r="G7" s="410">
        <v>1235464</v>
      </c>
      <c r="H7" s="410">
        <v>25638</v>
      </c>
      <c r="I7" s="410">
        <v>4040693</v>
      </c>
    </row>
    <row r="8" spans="2:9" x14ac:dyDescent="0.3">
      <c r="B8" s="230">
        <v>2</v>
      </c>
      <c r="C8" s="177" t="s">
        <v>1046</v>
      </c>
      <c r="D8" s="410"/>
      <c r="E8" s="410">
        <v>340834</v>
      </c>
      <c r="F8" s="410">
        <v>1202368</v>
      </c>
      <c r="G8" s="410">
        <v>64932</v>
      </c>
      <c r="H8" s="410"/>
      <c r="I8" s="410">
        <v>1608134</v>
      </c>
    </row>
    <row r="9" spans="2:9" x14ac:dyDescent="0.3">
      <c r="B9" s="231">
        <v>3</v>
      </c>
      <c r="C9" s="232" t="s">
        <v>252</v>
      </c>
      <c r="D9" s="693">
        <v>335542</v>
      </c>
      <c r="E9" s="693">
        <v>973823</v>
      </c>
      <c r="F9" s="693">
        <v>3013428</v>
      </c>
      <c r="G9" s="693">
        <v>1300396</v>
      </c>
      <c r="H9" s="693">
        <v>25638</v>
      </c>
      <c r="I9" s="693">
        <v>5648827</v>
      </c>
    </row>
  </sheetData>
  <mergeCells count="2">
    <mergeCell ref="D5:I5"/>
    <mergeCell ref="C6:D6"/>
  </mergeCells>
  <hyperlinks>
    <hyperlink ref="B2" location="Santrauka!B28" display="EU CR1-A forma. Pozicijų terminas" xr:uid="{4B4E9557-45E4-4738-B292-93DDC4D065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B4CE-BB63-4A6C-B771-28C77A26BC1A}">
  <sheetPr>
    <tabColor rgb="FF575783"/>
  </sheetPr>
  <dimension ref="A1:G44"/>
  <sheetViews>
    <sheetView workbookViewId="0">
      <selection activeCell="B4" sqref="B4:C6"/>
    </sheetView>
  </sheetViews>
  <sheetFormatPr defaultColWidth="9.33203125" defaultRowHeight="14.4" x14ac:dyDescent="0.3"/>
  <cols>
    <col min="1" max="1" width="1" style="16" customWidth="1"/>
    <col min="2" max="2" width="7.6640625" style="16" customWidth="1"/>
    <col min="3" max="3" width="64.44140625" style="16" customWidth="1"/>
    <col min="4" max="4" width="13.6640625" style="16" customWidth="1"/>
    <col min="5" max="5" width="14.33203125" style="16" customWidth="1"/>
    <col min="6" max="6" width="16.5546875" style="16" customWidth="1"/>
    <col min="7" max="16384" width="9.33203125" style="16"/>
  </cols>
  <sheetData>
    <row r="1" spans="1:7" x14ac:dyDescent="0.3">
      <c r="A1" s="15"/>
      <c r="B1" s="15"/>
      <c r="C1" s="15"/>
      <c r="D1" s="15"/>
      <c r="E1" s="15"/>
      <c r="F1" s="15"/>
    </row>
    <row r="2" spans="1:7" ht="21" x14ac:dyDescent="0.4">
      <c r="A2" s="15"/>
      <c r="B2" s="22" t="s">
        <v>182</v>
      </c>
    </row>
    <row r="3" spans="1:7" x14ac:dyDescent="0.3">
      <c r="A3" s="15"/>
    </row>
    <row r="4" spans="1:7" ht="43.2" x14ac:dyDescent="0.3">
      <c r="A4" s="15"/>
      <c r="B4" s="701" t="s">
        <v>2158</v>
      </c>
      <c r="C4" s="701"/>
      <c r="D4" s="702" t="s">
        <v>1233</v>
      </c>
      <c r="E4" s="702"/>
      <c r="F4" s="20" t="s">
        <v>1234</v>
      </c>
    </row>
    <row r="5" spans="1:7" x14ac:dyDescent="0.3">
      <c r="A5" s="15"/>
      <c r="B5" s="701"/>
      <c r="C5" s="701"/>
      <c r="D5" s="20" t="s">
        <v>241</v>
      </c>
      <c r="E5" s="20" t="s">
        <v>256</v>
      </c>
      <c r="F5" s="20" t="s">
        <v>257</v>
      </c>
    </row>
    <row r="6" spans="1:7" x14ac:dyDescent="0.3">
      <c r="A6" s="15"/>
      <c r="B6" s="701"/>
      <c r="C6" s="701"/>
      <c r="D6" s="21">
        <v>46022</v>
      </c>
      <c r="E6" s="21">
        <v>45930</v>
      </c>
      <c r="F6" s="21">
        <v>46022</v>
      </c>
    </row>
    <row r="7" spans="1:7" x14ac:dyDescent="0.3">
      <c r="A7" s="15"/>
      <c r="B7" s="149">
        <v>1</v>
      </c>
      <c r="C7" s="150" t="s">
        <v>137</v>
      </c>
      <c r="D7" s="397">
        <v>2350017.1</v>
      </c>
      <c r="E7" s="397">
        <v>2358124.5500023104</v>
      </c>
      <c r="F7" s="397">
        <v>188001.36800000002</v>
      </c>
    </row>
    <row r="8" spans="1:7" x14ac:dyDescent="0.3">
      <c r="A8" s="15"/>
      <c r="B8" s="149">
        <v>2</v>
      </c>
      <c r="C8" s="282" t="s">
        <v>138</v>
      </c>
      <c r="D8" s="397">
        <v>2350017.1</v>
      </c>
      <c r="E8" s="397">
        <v>2358124.5500023104</v>
      </c>
      <c r="F8" s="397">
        <v>188001.36800000002</v>
      </c>
    </row>
    <row r="9" spans="1:7" x14ac:dyDescent="0.3">
      <c r="A9" s="15"/>
      <c r="B9" s="149">
        <v>3</v>
      </c>
      <c r="C9" s="282" t="s">
        <v>139</v>
      </c>
      <c r="D9" s="397"/>
      <c r="E9" s="397"/>
      <c r="F9" s="397"/>
    </row>
    <row r="10" spans="1:7" x14ac:dyDescent="0.3">
      <c r="A10" s="15"/>
      <c r="B10" s="149">
        <v>4</v>
      </c>
      <c r="C10" s="282" t="s">
        <v>140</v>
      </c>
      <c r="D10" s="397"/>
      <c r="E10" s="397"/>
      <c r="F10" s="397"/>
    </row>
    <row r="11" spans="1:7" ht="28.8" x14ac:dyDescent="0.3">
      <c r="A11" s="15"/>
      <c r="B11" s="149" t="s">
        <v>141</v>
      </c>
      <c r="C11" s="282" t="s">
        <v>142</v>
      </c>
      <c r="D11" s="397"/>
      <c r="E11" s="397"/>
      <c r="F11" s="397"/>
    </row>
    <row r="12" spans="1:7" x14ac:dyDescent="0.3">
      <c r="A12" s="15"/>
      <c r="B12" s="149">
        <v>5</v>
      </c>
      <c r="C12" s="282" t="s">
        <v>143</v>
      </c>
      <c r="D12" s="397"/>
      <c r="E12" s="397"/>
      <c r="F12" s="397"/>
    </row>
    <row r="13" spans="1:7" x14ac:dyDescent="0.3">
      <c r="A13" s="15"/>
      <c r="B13" s="149">
        <v>6</v>
      </c>
      <c r="C13" s="150" t="s">
        <v>144</v>
      </c>
      <c r="D13" s="397">
        <v>28336.3</v>
      </c>
      <c r="E13" s="397">
        <v>28169.35</v>
      </c>
      <c r="F13" s="397">
        <v>2266.904</v>
      </c>
    </row>
    <row r="14" spans="1:7" x14ac:dyDescent="0.3">
      <c r="A14" s="15"/>
      <c r="B14" s="149">
        <v>7</v>
      </c>
      <c r="C14" s="282" t="s">
        <v>145</v>
      </c>
      <c r="D14" s="397">
        <v>5801.7</v>
      </c>
      <c r="E14" s="397">
        <v>4919.45</v>
      </c>
      <c r="F14" s="397">
        <v>464.13599999999997</v>
      </c>
    </row>
    <row r="15" spans="1:7" x14ac:dyDescent="0.3">
      <c r="A15" s="15"/>
      <c r="B15" s="149">
        <v>8</v>
      </c>
      <c r="C15" s="282" t="s">
        <v>146</v>
      </c>
      <c r="D15" s="397"/>
      <c r="E15" s="397"/>
      <c r="F15" s="397"/>
    </row>
    <row r="16" spans="1:7" x14ac:dyDescent="0.3">
      <c r="A16" s="15"/>
      <c r="B16" s="149" t="s">
        <v>147</v>
      </c>
      <c r="C16" s="282" t="s">
        <v>148</v>
      </c>
      <c r="D16" s="397"/>
      <c r="E16" s="397"/>
      <c r="F16" s="397"/>
      <c r="G16" s="15"/>
    </row>
    <row r="17" spans="1:6" x14ac:dyDescent="0.3">
      <c r="A17" s="15"/>
      <c r="B17" s="149">
        <v>9</v>
      </c>
      <c r="C17" s="282" t="s">
        <v>149</v>
      </c>
      <c r="D17" s="397">
        <v>22534.6</v>
      </c>
      <c r="E17" s="397">
        <v>23249.9</v>
      </c>
      <c r="F17" s="397">
        <v>1802.768</v>
      </c>
    </row>
    <row r="18" spans="1:6" x14ac:dyDescent="0.3">
      <c r="A18" s="15"/>
      <c r="B18" s="149">
        <v>10</v>
      </c>
      <c r="C18" s="150" t="s">
        <v>150</v>
      </c>
      <c r="D18" s="397">
        <v>18456.25</v>
      </c>
      <c r="E18" s="397">
        <v>6448.75</v>
      </c>
      <c r="F18" s="397">
        <v>1476.5</v>
      </c>
    </row>
    <row r="19" spans="1:6" x14ac:dyDescent="0.3">
      <c r="A19" s="15"/>
      <c r="B19" s="149" t="s">
        <v>151</v>
      </c>
      <c r="C19" s="150" t="s">
        <v>152</v>
      </c>
      <c r="D19" s="397"/>
      <c r="E19" s="397"/>
      <c r="F19" s="397"/>
    </row>
    <row r="20" spans="1:6" x14ac:dyDescent="0.3">
      <c r="A20" s="15"/>
      <c r="B20" s="149" t="s">
        <v>153</v>
      </c>
      <c r="C20" s="150" t="s">
        <v>154</v>
      </c>
      <c r="D20" s="397">
        <v>18456.25</v>
      </c>
      <c r="E20" s="397">
        <v>6448.75</v>
      </c>
      <c r="F20" s="397">
        <v>1476.5</v>
      </c>
    </row>
    <row r="21" spans="1:6" x14ac:dyDescent="0.3">
      <c r="A21" s="15"/>
      <c r="B21" s="149" t="s">
        <v>155</v>
      </c>
      <c r="C21" s="150" t="s">
        <v>156</v>
      </c>
      <c r="D21" s="397"/>
      <c r="E21" s="397"/>
      <c r="F21" s="397"/>
    </row>
    <row r="22" spans="1:6" x14ac:dyDescent="0.3">
      <c r="A22" s="15"/>
      <c r="B22" s="398">
        <v>11</v>
      </c>
      <c r="C22" s="399" t="s">
        <v>157</v>
      </c>
      <c r="D22" s="400"/>
      <c r="E22" s="400"/>
      <c r="F22" s="400"/>
    </row>
    <row r="23" spans="1:6" x14ac:dyDescent="0.3">
      <c r="A23" s="15"/>
      <c r="B23" s="398">
        <v>12</v>
      </c>
      <c r="C23" s="399" t="s">
        <v>158</v>
      </c>
      <c r="D23" s="400"/>
      <c r="E23" s="400"/>
      <c r="F23" s="400"/>
    </row>
    <row r="24" spans="1:6" x14ac:dyDescent="0.3">
      <c r="A24" s="15"/>
      <c r="B24" s="398">
        <v>13</v>
      </c>
      <c r="C24" s="399" t="s">
        <v>158</v>
      </c>
      <c r="D24" s="400"/>
      <c r="E24" s="400"/>
      <c r="F24" s="400"/>
    </row>
    <row r="25" spans="1:6" x14ac:dyDescent="0.3">
      <c r="A25" s="15"/>
      <c r="B25" s="398">
        <v>14</v>
      </c>
      <c r="C25" s="399" t="s">
        <v>158</v>
      </c>
      <c r="D25" s="400"/>
      <c r="E25" s="400"/>
      <c r="F25" s="400"/>
    </row>
    <row r="26" spans="1:6" x14ac:dyDescent="0.3">
      <c r="A26" s="15"/>
      <c r="B26" s="149">
        <v>15</v>
      </c>
      <c r="C26" s="150" t="s">
        <v>159</v>
      </c>
      <c r="D26" s="397"/>
      <c r="E26" s="397"/>
      <c r="F26" s="397"/>
    </row>
    <row r="27" spans="1:6" ht="28.8" x14ac:dyDescent="0.3">
      <c r="A27" s="15"/>
      <c r="B27" s="149">
        <v>16</v>
      </c>
      <c r="C27" s="150" t="s">
        <v>160</v>
      </c>
      <c r="D27" s="397">
        <v>181933</v>
      </c>
      <c r="E27" s="397">
        <v>187018</v>
      </c>
      <c r="F27" s="397">
        <v>14554.64</v>
      </c>
    </row>
    <row r="28" spans="1:6" x14ac:dyDescent="0.3">
      <c r="A28" s="15"/>
      <c r="B28" s="149">
        <v>17</v>
      </c>
      <c r="C28" s="282" t="s">
        <v>161</v>
      </c>
      <c r="D28" s="397"/>
      <c r="E28" s="397"/>
      <c r="F28" s="397"/>
    </row>
    <row r="29" spans="1:6" x14ac:dyDescent="0.3">
      <c r="A29" s="15"/>
      <c r="B29" s="149">
        <v>18</v>
      </c>
      <c r="C29" s="282" t="s">
        <v>162</v>
      </c>
      <c r="D29" s="397"/>
      <c r="E29" s="397"/>
      <c r="F29" s="397"/>
    </row>
    <row r="30" spans="1:6" x14ac:dyDescent="0.3">
      <c r="A30" s="15"/>
      <c r="B30" s="149">
        <v>19</v>
      </c>
      <c r="C30" s="282" t="s">
        <v>163</v>
      </c>
      <c r="D30" s="397"/>
      <c r="E30" s="397"/>
      <c r="F30" s="397"/>
    </row>
    <row r="31" spans="1:6" ht="28.8" x14ac:dyDescent="0.3">
      <c r="A31" s="15"/>
      <c r="B31" s="149" t="s">
        <v>164</v>
      </c>
      <c r="C31" s="282" t="s">
        <v>165</v>
      </c>
      <c r="D31" s="397"/>
      <c r="E31" s="397"/>
      <c r="F31" s="397"/>
    </row>
    <row r="32" spans="1:6" x14ac:dyDescent="0.3">
      <c r="A32" s="15"/>
      <c r="B32" s="149">
        <v>20</v>
      </c>
      <c r="C32" s="150" t="s">
        <v>166</v>
      </c>
      <c r="D32" s="397">
        <v>11895.1625</v>
      </c>
      <c r="E32" s="397">
        <v>17853.612499999999</v>
      </c>
      <c r="F32" s="397">
        <v>951.61300000000006</v>
      </c>
    </row>
    <row r="33" spans="1:6" x14ac:dyDescent="0.3">
      <c r="A33" s="15"/>
      <c r="B33" s="149">
        <v>21</v>
      </c>
      <c r="C33" s="150" t="s">
        <v>167</v>
      </c>
      <c r="D33" s="397"/>
      <c r="E33" s="397"/>
      <c r="F33" s="397"/>
    </row>
    <row r="34" spans="1:6" s="19" customFormat="1" x14ac:dyDescent="0.3">
      <c r="A34" s="18"/>
      <c r="B34" s="394" t="s">
        <v>168</v>
      </c>
      <c r="C34" s="174" t="s">
        <v>169</v>
      </c>
      <c r="D34" s="401">
        <v>11895.1625</v>
      </c>
      <c r="E34" s="401">
        <v>17853.612499999999</v>
      </c>
      <c r="F34" s="401">
        <v>951.61300000000006</v>
      </c>
    </row>
    <row r="35" spans="1:6" x14ac:dyDescent="0.3">
      <c r="A35" s="15"/>
      <c r="B35" s="394">
        <v>22</v>
      </c>
      <c r="C35" s="174" t="s">
        <v>170</v>
      </c>
      <c r="D35" s="401"/>
      <c r="E35" s="401"/>
      <c r="F35" s="401"/>
    </row>
    <row r="36" spans="1:6" x14ac:dyDescent="0.3">
      <c r="A36" s="15"/>
      <c r="B36" s="149" t="s">
        <v>171</v>
      </c>
      <c r="C36" s="150" t="s">
        <v>172</v>
      </c>
      <c r="D36" s="397"/>
      <c r="E36" s="397"/>
      <c r="F36" s="397"/>
    </row>
    <row r="37" spans="1:6" x14ac:dyDescent="0.3">
      <c r="A37" s="15"/>
      <c r="B37" s="149">
        <v>23</v>
      </c>
      <c r="C37" s="150" t="s">
        <v>173</v>
      </c>
      <c r="D37" s="397"/>
      <c r="E37" s="397"/>
      <c r="F37" s="397"/>
    </row>
    <row r="38" spans="1:6" x14ac:dyDescent="0.3">
      <c r="A38" s="15"/>
      <c r="B38" s="149">
        <v>24</v>
      </c>
      <c r="C38" s="150" t="s">
        <v>174</v>
      </c>
      <c r="D38" s="397">
        <v>244498.1955</v>
      </c>
      <c r="E38" s="397">
        <v>209700</v>
      </c>
      <c r="F38" s="397">
        <v>19559.855640000002</v>
      </c>
    </row>
    <row r="39" spans="1:6" x14ac:dyDescent="0.3">
      <c r="A39" s="15"/>
      <c r="B39" s="149" t="s">
        <v>175</v>
      </c>
      <c r="C39" s="150" t="s">
        <v>176</v>
      </c>
      <c r="D39" s="397"/>
      <c r="E39" s="397"/>
      <c r="F39" s="397"/>
    </row>
    <row r="40" spans="1:6" ht="28.8" x14ac:dyDescent="0.3">
      <c r="A40" s="15"/>
      <c r="B40" s="149">
        <v>25</v>
      </c>
      <c r="C40" s="177" t="s">
        <v>177</v>
      </c>
      <c r="D40" s="397"/>
      <c r="E40" s="397"/>
      <c r="F40" s="397"/>
    </row>
    <row r="41" spans="1:6" x14ac:dyDescent="0.3">
      <c r="A41" s="15"/>
      <c r="B41" s="149">
        <v>26</v>
      </c>
      <c r="C41" s="174" t="s">
        <v>178</v>
      </c>
      <c r="D41" s="397"/>
      <c r="E41" s="397"/>
      <c r="F41" s="404"/>
    </row>
    <row r="42" spans="1:6" ht="28.8" x14ac:dyDescent="0.3">
      <c r="A42" s="15"/>
      <c r="B42" s="149">
        <v>27</v>
      </c>
      <c r="C42" s="177" t="s">
        <v>179</v>
      </c>
      <c r="D42" s="397"/>
      <c r="E42" s="397"/>
      <c r="F42" s="406"/>
    </row>
    <row r="43" spans="1:6" x14ac:dyDescent="0.3">
      <c r="A43" s="15"/>
      <c r="B43" s="149">
        <v>28</v>
      </c>
      <c r="C43" s="177" t="s">
        <v>180</v>
      </c>
      <c r="D43" s="397"/>
      <c r="E43" s="397"/>
      <c r="F43" s="405"/>
    </row>
    <row r="44" spans="1:6" x14ac:dyDescent="0.3">
      <c r="A44" s="15"/>
      <c r="B44" s="155">
        <v>29</v>
      </c>
      <c r="C44" s="402" t="s">
        <v>181</v>
      </c>
      <c r="D44" s="403">
        <f>SUM(D7,D13,D18,D26,D27,D32,D36:D39,D43)</f>
        <v>2835136.0079999999</v>
      </c>
      <c r="E44" s="403">
        <f t="shared" ref="E44:F44" si="0">SUM(E7,E13,E18,E26,E27,E32,E36:E39,E43)</f>
        <v>2807314.2625023103</v>
      </c>
      <c r="F44" s="403">
        <f t="shared" si="0"/>
        <v>226810.88064000002</v>
      </c>
    </row>
  </sheetData>
  <mergeCells count="2">
    <mergeCell ref="B4:C6"/>
    <mergeCell ref="D4:E4"/>
  </mergeCells>
  <hyperlinks>
    <hyperlink ref="B2" location="Santrauka!C4" display="EU OV1 forma. Bendrų rizikos pozicijos sumų apžvalga" xr:uid="{6D899EF3-66B0-4AE4-A335-6C2CF834A6B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DEF6-804F-4964-86CC-3FF2ADD58FAA}">
  <sheetPr>
    <tabColor rgb="FF575783"/>
  </sheetPr>
  <dimension ref="B2:E11"/>
  <sheetViews>
    <sheetView workbookViewId="0">
      <selection activeCell="C5" sqref="C5:D5"/>
    </sheetView>
  </sheetViews>
  <sheetFormatPr defaultRowHeight="14.4" x14ac:dyDescent="0.3"/>
  <cols>
    <col min="1" max="1" width="3.44140625" style="24" customWidth="1"/>
    <col min="2" max="2" width="6.77734375" style="24" customWidth="1"/>
    <col min="3" max="3" width="58.5546875" style="24" customWidth="1"/>
    <col min="4" max="4" width="27.33203125" style="24" customWidth="1"/>
    <col min="5" max="5" width="13.6640625" style="24" customWidth="1"/>
    <col min="6" max="6" width="13.88671875" style="24" customWidth="1"/>
    <col min="7" max="7" width="9.21875" style="24" customWidth="1"/>
    <col min="8" max="8" width="10.109375" style="24" customWidth="1"/>
    <col min="9" max="16384" width="8.88671875" style="24"/>
  </cols>
  <sheetData>
    <row r="2" spans="2:5" ht="21" x14ac:dyDescent="0.3">
      <c r="B2" s="68" t="s">
        <v>1048</v>
      </c>
      <c r="C2" s="16"/>
      <c r="D2" s="16"/>
      <c r="E2" s="16"/>
    </row>
    <row r="3" spans="2:5" ht="15.6" x14ac:dyDescent="0.3">
      <c r="B3" s="99"/>
      <c r="C3" s="100"/>
      <c r="D3" s="100"/>
      <c r="E3" s="16"/>
    </row>
    <row r="4" spans="2:5" ht="15.6" x14ac:dyDescent="0.3">
      <c r="B4" s="101"/>
      <c r="C4" s="102"/>
      <c r="D4" s="71" t="s">
        <v>241</v>
      </c>
      <c r="E4" s="16"/>
    </row>
    <row r="5" spans="2:5" ht="15.6" x14ac:dyDescent="0.3">
      <c r="B5" s="101"/>
      <c r="C5" s="732" t="s">
        <v>2158</v>
      </c>
      <c r="D5" s="732"/>
      <c r="E5" s="16"/>
    </row>
    <row r="6" spans="2:5" x14ac:dyDescent="0.3">
      <c r="B6" s="224" t="s">
        <v>190</v>
      </c>
      <c r="C6" s="225" t="s">
        <v>1311</v>
      </c>
      <c r="D6" s="226">
        <v>78457</v>
      </c>
      <c r="E6" s="16"/>
    </row>
    <row r="7" spans="2:5" x14ac:dyDescent="0.3">
      <c r="B7" s="227" t="s">
        <v>1065</v>
      </c>
      <c r="C7" s="228" t="s">
        <v>1312</v>
      </c>
      <c r="D7" s="226">
        <v>71572</v>
      </c>
      <c r="E7" s="16"/>
    </row>
    <row r="8" spans="2:5" x14ac:dyDescent="0.3">
      <c r="B8" s="227" t="s">
        <v>1067</v>
      </c>
      <c r="C8" s="228" t="s">
        <v>1313</v>
      </c>
      <c r="D8" s="226">
        <v>-45003</v>
      </c>
      <c r="E8" s="16"/>
    </row>
    <row r="9" spans="2:5" x14ac:dyDescent="0.3">
      <c r="B9" s="227" t="s">
        <v>1069</v>
      </c>
      <c r="C9" s="229" t="s">
        <v>1314</v>
      </c>
      <c r="D9" s="226">
        <v>-428</v>
      </c>
      <c r="E9" s="16"/>
    </row>
    <row r="10" spans="2:5" x14ac:dyDescent="0.3">
      <c r="B10" s="227" t="s">
        <v>1071</v>
      </c>
      <c r="C10" s="229" t="s">
        <v>1315</v>
      </c>
      <c r="D10" s="226">
        <v>-44575</v>
      </c>
      <c r="E10" s="16"/>
    </row>
    <row r="11" spans="2:5" x14ac:dyDescent="0.3">
      <c r="B11" s="224" t="s">
        <v>1073</v>
      </c>
      <c r="C11" s="225" t="s">
        <v>1316</v>
      </c>
      <c r="D11" s="226">
        <v>105026</v>
      </c>
      <c r="E11" s="16"/>
    </row>
  </sheetData>
  <mergeCells count="1">
    <mergeCell ref="C5:D5"/>
  </mergeCells>
  <hyperlinks>
    <hyperlink ref="B2" location="Santrauka!B29" display="EU CR2 forma. Neveiksnių paskolų ir kitų išankstinių mokėjimų sankaupos pokyčiai" xr:uid="{27ADFBFC-B941-42AF-9191-AE24071D23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57B8-56A9-4F8F-8043-36123854CAD9}">
  <sheetPr>
    <tabColor rgb="FF575783"/>
  </sheetPr>
  <dimension ref="B2:K18"/>
  <sheetViews>
    <sheetView workbookViewId="0">
      <selection activeCell="C7" sqref="C7"/>
    </sheetView>
  </sheetViews>
  <sheetFormatPr defaultRowHeight="14.4" x14ac:dyDescent="0.3"/>
  <cols>
    <col min="1" max="1" width="3.44140625" style="24" customWidth="1"/>
    <col min="2" max="2" width="8.88671875" style="24"/>
    <col min="3" max="3" width="29.109375" style="24" customWidth="1"/>
    <col min="4" max="4" width="10.6640625" style="24" customWidth="1"/>
    <col min="5" max="5" width="11" style="24" customWidth="1"/>
    <col min="6" max="6" width="12.5546875" style="24" customWidth="1"/>
    <col min="7" max="7" width="10.5546875" style="24" customWidth="1"/>
    <col min="8" max="8" width="14.44140625" style="24" customWidth="1"/>
    <col min="9" max="9" width="17" style="24" customWidth="1"/>
    <col min="10" max="10" width="17.6640625" style="24" customWidth="1"/>
    <col min="11" max="11" width="18.5546875" style="24" customWidth="1"/>
    <col min="12" max="16384" width="8.88671875" style="24"/>
  </cols>
  <sheetData>
    <row r="2" spans="2:11" ht="21" x14ac:dyDescent="0.3">
      <c r="B2" s="68" t="s">
        <v>1049</v>
      </c>
    </row>
    <row r="3" spans="2:11" ht="15.6" x14ac:dyDescent="0.3">
      <c r="B3" s="89"/>
      <c r="C3" s="90"/>
      <c r="D3" s="90"/>
      <c r="E3" s="90"/>
      <c r="F3" s="90"/>
      <c r="G3" s="90"/>
      <c r="H3" s="90"/>
      <c r="I3" s="90"/>
      <c r="J3" s="90"/>
      <c r="K3" s="90"/>
    </row>
    <row r="4" spans="2:11" ht="15.6" x14ac:dyDescent="0.3">
      <c r="B4" s="93"/>
      <c r="C4" s="93"/>
      <c r="D4" s="104" t="s">
        <v>241</v>
      </c>
      <c r="E4" s="104" t="s">
        <v>256</v>
      </c>
      <c r="F4" s="104" t="s">
        <v>257</v>
      </c>
      <c r="G4" s="104" t="s">
        <v>258</v>
      </c>
      <c r="H4" s="104" t="s">
        <v>259</v>
      </c>
      <c r="I4" s="104" t="s">
        <v>260</v>
      </c>
      <c r="J4" s="104" t="s">
        <v>1050</v>
      </c>
      <c r="K4" s="104" t="s">
        <v>1051</v>
      </c>
    </row>
    <row r="5" spans="2:11" ht="35.4" customHeight="1" x14ac:dyDescent="0.3">
      <c r="B5" s="93"/>
      <c r="C5" s="93"/>
      <c r="D5" s="737" t="s">
        <v>1052</v>
      </c>
      <c r="E5" s="737"/>
      <c r="F5" s="737"/>
      <c r="G5" s="737"/>
      <c r="H5" s="737" t="s">
        <v>1053</v>
      </c>
      <c r="I5" s="737"/>
      <c r="J5" s="737" t="s">
        <v>1054</v>
      </c>
      <c r="K5" s="737"/>
    </row>
    <row r="6" spans="2:11" ht="15.6" x14ac:dyDescent="0.3">
      <c r="B6" s="93"/>
      <c r="C6" s="93"/>
      <c r="D6" s="737" t="s">
        <v>1055</v>
      </c>
      <c r="E6" s="737" t="s">
        <v>1056</v>
      </c>
      <c r="F6" s="737"/>
      <c r="G6" s="737"/>
      <c r="H6" s="737" t="s">
        <v>1057</v>
      </c>
      <c r="I6" s="737" t="s">
        <v>1058</v>
      </c>
      <c r="J6" s="104"/>
      <c r="K6" s="737" t="s">
        <v>1059</v>
      </c>
    </row>
    <row r="7" spans="2:11" ht="45.6" x14ac:dyDescent="0.3">
      <c r="B7" s="93"/>
      <c r="C7" s="93" t="s">
        <v>2158</v>
      </c>
      <c r="D7" s="737"/>
      <c r="E7" s="104"/>
      <c r="F7" s="104" t="s">
        <v>1060</v>
      </c>
      <c r="G7" s="104" t="s">
        <v>1061</v>
      </c>
      <c r="H7" s="737"/>
      <c r="I7" s="737"/>
      <c r="J7" s="104"/>
      <c r="K7" s="737"/>
    </row>
    <row r="8" spans="2:11" ht="27.6" x14ac:dyDescent="0.3">
      <c r="B8" s="198" t="s">
        <v>1062</v>
      </c>
      <c r="C8" s="192" t="s">
        <v>1063</v>
      </c>
      <c r="D8" s="220">
        <v>0</v>
      </c>
      <c r="E8" s="220"/>
      <c r="F8" s="220"/>
      <c r="G8" s="221"/>
      <c r="H8" s="221"/>
      <c r="I8" s="221"/>
      <c r="J8" s="221"/>
      <c r="K8" s="221"/>
    </row>
    <row r="9" spans="2:11" x14ac:dyDescent="0.3">
      <c r="B9" s="198" t="s">
        <v>190</v>
      </c>
      <c r="C9" s="192" t="s">
        <v>1064</v>
      </c>
      <c r="D9" s="220">
        <v>77168</v>
      </c>
      <c r="E9" s="220">
        <v>41345</v>
      </c>
      <c r="F9" s="220">
        <v>41345</v>
      </c>
      <c r="G9" s="221">
        <v>41345</v>
      </c>
      <c r="H9" s="221">
        <v>-1588</v>
      </c>
      <c r="I9" s="221">
        <v>-8199</v>
      </c>
      <c r="J9" s="221">
        <v>102450</v>
      </c>
      <c r="K9" s="221">
        <v>30438.337670000001</v>
      </c>
    </row>
    <row r="10" spans="2:11" x14ac:dyDescent="0.3">
      <c r="B10" s="214" t="s">
        <v>1065</v>
      </c>
      <c r="C10" s="215" t="s">
        <v>1066</v>
      </c>
      <c r="D10" s="220">
        <v>0</v>
      </c>
      <c r="E10" s="220">
        <v>0</v>
      </c>
      <c r="F10" s="220">
        <v>0</v>
      </c>
      <c r="G10" s="220">
        <v>0</v>
      </c>
      <c r="H10" s="220">
        <v>0</v>
      </c>
      <c r="I10" s="220">
        <v>0</v>
      </c>
      <c r="J10" s="221">
        <v>0</v>
      </c>
      <c r="K10" s="221">
        <v>0</v>
      </c>
    </row>
    <row r="11" spans="2:11" x14ac:dyDescent="0.3">
      <c r="B11" s="214" t="s">
        <v>1067</v>
      </c>
      <c r="C11" s="215" t="s">
        <v>1068</v>
      </c>
      <c r="D11" s="220">
        <v>520</v>
      </c>
      <c r="E11" s="220">
        <v>0</v>
      </c>
      <c r="F11" s="220">
        <v>0</v>
      </c>
      <c r="G11" s="220">
        <v>0</v>
      </c>
      <c r="H11" s="220">
        <v>0</v>
      </c>
      <c r="I11" s="220">
        <v>0</v>
      </c>
      <c r="J11" s="221">
        <v>0</v>
      </c>
      <c r="K11" s="221">
        <v>0</v>
      </c>
    </row>
    <row r="12" spans="2:11" x14ac:dyDescent="0.3">
      <c r="B12" s="214" t="s">
        <v>1069</v>
      </c>
      <c r="C12" s="215" t="s">
        <v>1070</v>
      </c>
      <c r="D12" s="220">
        <v>0</v>
      </c>
      <c r="E12" s="220">
        <v>0</v>
      </c>
      <c r="F12" s="220">
        <v>0</v>
      </c>
      <c r="G12" s="220">
        <v>0</v>
      </c>
      <c r="H12" s="220">
        <v>0</v>
      </c>
      <c r="I12" s="220">
        <v>0</v>
      </c>
      <c r="J12" s="221">
        <v>0</v>
      </c>
      <c r="K12" s="221">
        <v>0</v>
      </c>
    </row>
    <row r="13" spans="2:11" x14ac:dyDescent="0.3">
      <c r="B13" s="214" t="s">
        <v>1071</v>
      </c>
      <c r="C13" s="215" t="s">
        <v>1072</v>
      </c>
      <c r="D13" s="220">
        <v>0</v>
      </c>
      <c r="E13" s="220">
        <v>0</v>
      </c>
      <c r="F13" s="220">
        <v>0</v>
      </c>
      <c r="G13" s="220">
        <v>0</v>
      </c>
      <c r="H13" s="220">
        <v>0</v>
      </c>
      <c r="I13" s="220">
        <v>0</v>
      </c>
      <c r="J13" s="221">
        <v>0</v>
      </c>
      <c r="K13" s="221">
        <v>0</v>
      </c>
    </row>
    <row r="14" spans="2:11" x14ac:dyDescent="0.3">
      <c r="B14" s="214" t="s">
        <v>1073</v>
      </c>
      <c r="C14" s="215" t="s">
        <v>1074</v>
      </c>
      <c r="D14" s="220">
        <v>72272</v>
      </c>
      <c r="E14" s="220">
        <v>34094</v>
      </c>
      <c r="F14" s="220">
        <v>34094</v>
      </c>
      <c r="G14" s="220">
        <v>34094</v>
      </c>
      <c r="H14" s="220">
        <v>-1497</v>
      </c>
      <c r="I14" s="220">
        <v>-5736</v>
      </c>
      <c r="J14" s="221">
        <v>99034</v>
      </c>
      <c r="K14" s="221">
        <v>28398.337670000001</v>
      </c>
    </row>
    <row r="15" spans="2:11" x14ac:dyDescent="0.3">
      <c r="B15" s="214" t="s">
        <v>1075</v>
      </c>
      <c r="C15" s="215" t="s">
        <v>1076</v>
      </c>
      <c r="D15" s="220">
        <v>4376</v>
      </c>
      <c r="E15" s="220">
        <v>7251</v>
      </c>
      <c r="F15" s="220">
        <v>7251</v>
      </c>
      <c r="G15" s="220">
        <v>7251</v>
      </c>
      <c r="H15" s="220">
        <v>-91</v>
      </c>
      <c r="I15" s="220">
        <v>-2463</v>
      </c>
      <c r="J15" s="221">
        <v>3416</v>
      </c>
      <c r="K15" s="221">
        <v>2040</v>
      </c>
    </row>
    <row r="16" spans="2:11" x14ac:dyDescent="0.3">
      <c r="B16" s="198" t="s">
        <v>1077</v>
      </c>
      <c r="C16" s="192" t="s">
        <v>1078</v>
      </c>
      <c r="D16" s="220">
        <v>0</v>
      </c>
      <c r="E16" s="220">
        <v>0</v>
      </c>
      <c r="F16" s="220">
        <v>0</v>
      </c>
      <c r="G16" s="220">
        <v>0</v>
      </c>
      <c r="H16" s="220">
        <v>0</v>
      </c>
      <c r="I16" s="220">
        <v>0</v>
      </c>
      <c r="J16" s="221">
        <v>0</v>
      </c>
      <c r="K16" s="221">
        <v>0</v>
      </c>
    </row>
    <row r="17" spans="2:11" x14ac:dyDescent="0.3">
      <c r="B17" s="198" t="s">
        <v>1079</v>
      </c>
      <c r="C17" s="192" t="s">
        <v>1080</v>
      </c>
      <c r="D17" s="220">
        <v>863</v>
      </c>
      <c r="E17" s="220">
        <v>7059</v>
      </c>
      <c r="F17" s="220">
        <v>0</v>
      </c>
      <c r="G17" s="221">
        <v>0</v>
      </c>
      <c r="H17" s="221">
        <v>0</v>
      </c>
      <c r="I17" s="221">
        <v>0</v>
      </c>
      <c r="J17" s="221">
        <v>0</v>
      </c>
      <c r="K17" s="221">
        <v>0</v>
      </c>
    </row>
    <row r="18" spans="2:11" x14ac:dyDescent="0.3">
      <c r="B18" s="199">
        <v>100</v>
      </c>
      <c r="C18" s="196" t="s">
        <v>252</v>
      </c>
      <c r="D18" s="222">
        <v>78031</v>
      </c>
      <c r="E18" s="222">
        <v>48404</v>
      </c>
      <c r="F18" s="222">
        <v>41345</v>
      </c>
      <c r="G18" s="223">
        <v>41345</v>
      </c>
      <c r="H18" s="223">
        <v>-1588</v>
      </c>
      <c r="I18" s="223">
        <v>-8199</v>
      </c>
      <c r="J18" s="223">
        <v>102450</v>
      </c>
      <c r="K18" s="223">
        <v>30438.337670000001</v>
      </c>
    </row>
  </sheetData>
  <mergeCells count="8">
    <mergeCell ref="D5:G5"/>
    <mergeCell ref="H5:I5"/>
    <mergeCell ref="J5:K5"/>
    <mergeCell ref="D6:D7"/>
    <mergeCell ref="E6:G6"/>
    <mergeCell ref="H6:H7"/>
    <mergeCell ref="I6:I7"/>
    <mergeCell ref="K6:K7"/>
  </mergeCells>
  <hyperlinks>
    <hyperlink ref="B2" location="Santrauka!B30" display="EU CQ1 forma. Restruktūrizuotų pozicijų kredito kokybė" xr:uid="{19E82A76-2B6D-461B-B57A-9E6E2FAD19DA}"/>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F6F-AEFA-4F75-9585-E4653BA0ADF0}">
  <sheetPr>
    <tabColor rgb="FF575783"/>
  </sheetPr>
  <dimension ref="B2:O30"/>
  <sheetViews>
    <sheetView workbookViewId="0">
      <selection activeCell="I20" sqref="I20"/>
    </sheetView>
  </sheetViews>
  <sheetFormatPr defaultRowHeight="14.4" x14ac:dyDescent="0.3"/>
  <cols>
    <col min="1" max="1" width="4.33203125" style="24" customWidth="1"/>
    <col min="2" max="2" width="8.88671875" style="24"/>
    <col min="3" max="3" width="43" style="24" customWidth="1"/>
    <col min="4" max="4" width="8.88671875" style="24"/>
    <col min="5" max="5" width="10.6640625" style="24" customWidth="1"/>
    <col min="6" max="7" width="8.88671875" style="24"/>
    <col min="8" max="8" width="14.33203125" style="24" customWidth="1"/>
    <col min="9" max="9" width="8.88671875" style="24"/>
    <col min="10" max="10" width="10.21875" style="24" customWidth="1"/>
    <col min="11" max="14" width="8.88671875" style="24"/>
    <col min="15" max="15" width="13.33203125" style="24" customWidth="1"/>
    <col min="16" max="16384" width="8.88671875" style="24"/>
  </cols>
  <sheetData>
    <row r="2" spans="2:15" ht="21" x14ac:dyDescent="0.3">
      <c r="B2" s="38" t="s">
        <v>1108</v>
      </c>
    </row>
    <row r="3" spans="2:15" ht="15.6" x14ac:dyDescent="0.3">
      <c r="B3" s="89"/>
      <c r="C3" s="90"/>
      <c r="D3" s="90"/>
      <c r="E3" s="90"/>
      <c r="F3" s="90"/>
      <c r="G3" s="90"/>
      <c r="H3" s="90"/>
      <c r="I3" s="90"/>
      <c r="J3" s="90"/>
      <c r="K3" s="90"/>
      <c r="L3" s="90"/>
      <c r="M3" s="90"/>
      <c r="N3" s="90"/>
      <c r="O3" s="90"/>
    </row>
    <row r="4" spans="2:15" x14ac:dyDescent="0.3">
      <c r="B4" s="105"/>
      <c r="C4" s="105"/>
      <c r="D4" s="71" t="s">
        <v>241</v>
      </c>
      <c r="E4" s="71" t="s">
        <v>256</v>
      </c>
      <c r="F4" s="71" t="s">
        <v>257</v>
      </c>
      <c r="G4" s="71" t="s">
        <v>258</v>
      </c>
      <c r="H4" s="71" t="s">
        <v>259</v>
      </c>
      <c r="I4" s="71" t="s">
        <v>260</v>
      </c>
      <c r="J4" s="71" t="s">
        <v>1050</v>
      </c>
      <c r="K4" s="71" t="s">
        <v>1051</v>
      </c>
      <c r="L4" s="71" t="s">
        <v>1096</v>
      </c>
      <c r="M4" s="71" t="s">
        <v>1097</v>
      </c>
      <c r="N4" s="71" t="s">
        <v>1098</v>
      </c>
      <c r="O4" s="71" t="s">
        <v>1099</v>
      </c>
    </row>
    <row r="5" spans="2:15" x14ac:dyDescent="0.3">
      <c r="B5" s="105"/>
      <c r="C5" s="105"/>
      <c r="D5" s="721" t="s">
        <v>1100</v>
      </c>
      <c r="E5" s="721"/>
      <c r="F5" s="721"/>
      <c r="G5" s="721"/>
      <c r="H5" s="721"/>
      <c r="I5" s="721"/>
      <c r="J5" s="721"/>
      <c r="K5" s="721"/>
      <c r="L5" s="721"/>
      <c r="M5" s="721"/>
      <c r="N5" s="721"/>
      <c r="O5" s="721"/>
    </row>
    <row r="6" spans="2:15" ht="17.399999999999999" customHeight="1" x14ac:dyDescent="0.3">
      <c r="B6" s="105"/>
      <c r="C6" s="105"/>
      <c r="D6" s="738" t="s">
        <v>1101</v>
      </c>
      <c r="E6" s="738"/>
      <c r="F6" s="738"/>
      <c r="G6" s="738" t="s">
        <v>1102</v>
      </c>
      <c r="H6" s="738"/>
      <c r="I6" s="738"/>
      <c r="J6" s="738"/>
      <c r="K6" s="738"/>
      <c r="L6" s="738"/>
      <c r="M6" s="738"/>
      <c r="N6" s="738"/>
      <c r="O6" s="738"/>
    </row>
    <row r="7" spans="2:15" ht="84" customHeight="1" x14ac:dyDescent="0.3">
      <c r="B7" s="105"/>
      <c r="C7" s="105" t="s">
        <v>2158</v>
      </c>
      <c r="D7" s="71"/>
      <c r="E7" s="105" t="s">
        <v>1319</v>
      </c>
      <c r="F7" s="105" t="s">
        <v>1103</v>
      </c>
      <c r="G7" s="71"/>
      <c r="H7" s="105" t="s">
        <v>1320</v>
      </c>
      <c r="I7" s="105" t="s">
        <v>1317</v>
      </c>
      <c r="J7" s="105" t="s">
        <v>1318</v>
      </c>
      <c r="K7" s="105" t="s">
        <v>1104</v>
      </c>
      <c r="L7" s="105" t="s">
        <v>1105</v>
      </c>
      <c r="M7" s="105" t="s">
        <v>1106</v>
      </c>
      <c r="N7" s="105" t="s">
        <v>1107</v>
      </c>
      <c r="O7" s="105" t="s">
        <v>1060</v>
      </c>
    </row>
    <row r="8" spans="2:15" ht="27.6" x14ac:dyDescent="0.3">
      <c r="B8" s="198" t="s">
        <v>1062</v>
      </c>
      <c r="C8" s="192" t="s">
        <v>1063</v>
      </c>
      <c r="D8" s="213">
        <v>309647</v>
      </c>
      <c r="E8" s="213">
        <v>309647</v>
      </c>
      <c r="F8" s="213">
        <v>0</v>
      </c>
      <c r="G8" s="213">
        <v>0</v>
      </c>
      <c r="H8" s="213">
        <v>0</v>
      </c>
      <c r="I8" s="213">
        <v>0</v>
      </c>
      <c r="J8" s="213">
        <v>0</v>
      </c>
      <c r="K8" s="213">
        <v>0</v>
      </c>
      <c r="L8" s="213">
        <v>0</v>
      </c>
      <c r="M8" s="213">
        <v>0</v>
      </c>
      <c r="N8" s="213">
        <v>0</v>
      </c>
      <c r="O8" s="213">
        <v>0</v>
      </c>
    </row>
    <row r="9" spans="2:15" x14ac:dyDescent="0.3">
      <c r="B9" s="198" t="s">
        <v>190</v>
      </c>
      <c r="C9" s="192" t="s">
        <v>1064</v>
      </c>
      <c r="D9" s="213">
        <v>3675377</v>
      </c>
      <c r="E9" s="213">
        <v>3657946</v>
      </c>
      <c r="F9" s="213">
        <v>17431</v>
      </c>
      <c r="G9" s="213">
        <v>105026</v>
      </c>
      <c r="H9" s="213">
        <v>70038</v>
      </c>
      <c r="I9" s="213">
        <v>10461</v>
      </c>
      <c r="J9" s="213">
        <v>7886</v>
      </c>
      <c r="K9" s="213">
        <v>4316</v>
      </c>
      <c r="L9" s="213">
        <v>11059</v>
      </c>
      <c r="M9" s="213">
        <v>339</v>
      </c>
      <c r="N9" s="213">
        <v>927</v>
      </c>
      <c r="O9" s="213">
        <v>105026</v>
      </c>
    </row>
    <row r="10" spans="2:15" x14ac:dyDescent="0.3">
      <c r="B10" s="214" t="s">
        <v>1065</v>
      </c>
      <c r="C10" s="215" t="s">
        <v>1066</v>
      </c>
      <c r="D10" s="213">
        <v>0</v>
      </c>
      <c r="E10" s="213">
        <v>0</v>
      </c>
      <c r="F10" s="213"/>
      <c r="G10" s="213">
        <v>0</v>
      </c>
      <c r="H10" s="213">
        <v>0</v>
      </c>
      <c r="I10" s="213">
        <v>0</v>
      </c>
      <c r="J10" s="213">
        <v>0</v>
      </c>
      <c r="K10" s="213">
        <v>0</v>
      </c>
      <c r="L10" s="213">
        <v>0</v>
      </c>
      <c r="M10" s="213">
        <v>0</v>
      </c>
      <c r="N10" s="213">
        <v>0</v>
      </c>
      <c r="O10" s="213">
        <v>0</v>
      </c>
    </row>
    <row r="11" spans="2:15" x14ac:dyDescent="0.3">
      <c r="B11" s="214" t="s">
        <v>1067</v>
      </c>
      <c r="C11" s="215" t="s">
        <v>1068</v>
      </c>
      <c r="D11" s="213">
        <v>62096</v>
      </c>
      <c r="E11" s="213">
        <v>62048</v>
      </c>
      <c r="F11" s="213">
        <v>48</v>
      </c>
      <c r="G11" s="213">
        <v>170</v>
      </c>
      <c r="H11" s="213">
        <v>79</v>
      </c>
      <c r="I11" s="213">
        <v>22</v>
      </c>
      <c r="J11" s="213">
        <v>33</v>
      </c>
      <c r="K11" s="213">
        <v>28</v>
      </c>
      <c r="L11" s="213">
        <v>8</v>
      </c>
      <c r="M11" s="213">
        <v>0</v>
      </c>
      <c r="N11" s="213">
        <v>0</v>
      </c>
      <c r="O11" s="213">
        <v>170</v>
      </c>
    </row>
    <row r="12" spans="2:15" x14ac:dyDescent="0.3">
      <c r="B12" s="214" t="s">
        <v>1069</v>
      </c>
      <c r="C12" s="215" t="s">
        <v>1070</v>
      </c>
      <c r="D12" s="213">
        <v>9875</v>
      </c>
      <c r="E12" s="213">
        <v>9875</v>
      </c>
      <c r="F12" s="213">
        <v>0</v>
      </c>
      <c r="G12" s="213">
        <v>0</v>
      </c>
      <c r="H12" s="213">
        <v>0</v>
      </c>
      <c r="I12" s="213">
        <v>0</v>
      </c>
      <c r="J12" s="213">
        <v>0</v>
      </c>
      <c r="K12" s="213">
        <v>0</v>
      </c>
      <c r="L12" s="213">
        <v>0</v>
      </c>
      <c r="M12" s="213">
        <v>0</v>
      </c>
      <c r="N12" s="213">
        <v>0</v>
      </c>
      <c r="O12" s="213">
        <v>0</v>
      </c>
    </row>
    <row r="13" spans="2:15" x14ac:dyDescent="0.3">
      <c r="B13" s="214" t="s">
        <v>1071</v>
      </c>
      <c r="C13" s="215" t="s">
        <v>1072</v>
      </c>
      <c r="D13" s="213">
        <v>172833</v>
      </c>
      <c r="E13" s="213">
        <v>172833</v>
      </c>
      <c r="F13" s="213">
        <v>0</v>
      </c>
      <c r="G13" s="213">
        <v>15</v>
      </c>
      <c r="H13" s="213">
        <v>15</v>
      </c>
      <c r="I13" s="213">
        <v>0</v>
      </c>
      <c r="J13" s="213">
        <v>0</v>
      </c>
      <c r="K13" s="213">
        <v>0</v>
      </c>
      <c r="L13" s="213">
        <v>0</v>
      </c>
      <c r="M13" s="213">
        <v>0</v>
      </c>
      <c r="N13" s="213">
        <v>0</v>
      </c>
      <c r="O13" s="213">
        <v>15</v>
      </c>
    </row>
    <row r="14" spans="2:15" x14ac:dyDescent="0.3">
      <c r="B14" s="214" t="s">
        <v>1073</v>
      </c>
      <c r="C14" s="215" t="s">
        <v>1074</v>
      </c>
      <c r="D14" s="213">
        <v>1877665</v>
      </c>
      <c r="E14" s="213">
        <v>1871909</v>
      </c>
      <c r="F14" s="213">
        <v>5756</v>
      </c>
      <c r="G14" s="213">
        <v>64334</v>
      </c>
      <c r="H14" s="213">
        <v>46550</v>
      </c>
      <c r="I14" s="213">
        <v>2349</v>
      </c>
      <c r="J14" s="213">
        <v>2626</v>
      </c>
      <c r="K14" s="213">
        <v>2259</v>
      </c>
      <c r="L14" s="213">
        <v>9737</v>
      </c>
      <c r="M14" s="213">
        <v>34</v>
      </c>
      <c r="N14" s="213">
        <v>779</v>
      </c>
      <c r="O14" s="213">
        <v>64334</v>
      </c>
    </row>
    <row r="15" spans="2:15" x14ac:dyDescent="0.3">
      <c r="B15" s="214" t="s">
        <v>1075</v>
      </c>
      <c r="C15" s="215" t="s">
        <v>1081</v>
      </c>
      <c r="D15" s="213">
        <v>1568836</v>
      </c>
      <c r="E15" s="213">
        <v>1564669</v>
      </c>
      <c r="F15" s="213">
        <v>4167</v>
      </c>
      <c r="G15" s="213">
        <v>60894</v>
      </c>
      <c r="H15" s="213">
        <v>45778</v>
      </c>
      <c r="I15" s="213">
        <v>1716</v>
      </c>
      <c r="J15" s="213">
        <v>2248</v>
      </c>
      <c r="K15" s="213">
        <v>1841</v>
      </c>
      <c r="L15" s="213">
        <v>9281</v>
      </c>
      <c r="M15" s="213">
        <v>30</v>
      </c>
      <c r="N15" s="213">
        <v>0</v>
      </c>
      <c r="O15" s="213">
        <v>60894</v>
      </c>
    </row>
    <row r="16" spans="2:15" x14ac:dyDescent="0.3">
      <c r="B16" s="214" t="s">
        <v>1077</v>
      </c>
      <c r="C16" s="215" t="s">
        <v>1076</v>
      </c>
      <c r="D16" s="213">
        <v>1552908</v>
      </c>
      <c r="E16" s="213">
        <v>1541281</v>
      </c>
      <c r="F16" s="213">
        <v>11627</v>
      </c>
      <c r="G16" s="213">
        <v>40507</v>
      </c>
      <c r="H16" s="213">
        <v>23394</v>
      </c>
      <c r="I16" s="213">
        <v>8090</v>
      </c>
      <c r="J16" s="213">
        <v>5227</v>
      </c>
      <c r="K16" s="213">
        <v>2029</v>
      </c>
      <c r="L16" s="213">
        <v>1314</v>
      </c>
      <c r="M16" s="213">
        <v>305</v>
      </c>
      <c r="N16" s="213">
        <v>148</v>
      </c>
      <c r="O16" s="213">
        <v>40507</v>
      </c>
    </row>
    <row r="17" spans="2:15" x14ac:dyDescent="0.3">
      <c r="B17" s="198" t="s">
        <v>1079</v>
      </c>
      <c r="C17" s="192" t="s">
        <v>1078</v>
      </c>
      <c r="D17" s="213">
        <v>1608227</v>
      </c>
      <c r="E17" s="213">
        <v>1608227</v>
      </c>
      <c r="F17" s="213">
        <v>0</v>
      </c>
      <c r="G17" s="213">
        <v>0</v>
      </c>
      <c r="H17" s="213">
        <v>0</v>
      </c>
      <c r="I17" s="213">
        <v>0</v>
      </c>
      <c r="J17" s="213">
        <v>0</v>
      </c>
      <c r="K17" s="213">
        <v>0</v>
      </c>
      <c r="L17" s="213">
        <v>0</v>
      </c>
      <c r="M17" s="213">
        <v>0</v>
      </c>
      <c r="N17" s="213">
        <v>0</v>
      </c>
      <c r="O17" s="213">
        <v>0</v>
      </c>
    </row>
    <row r="18" spans="2:15" x14ac:dyDescent="0.3">
      <c r="B18" s="214" t="s">
        <v>1082</v>
      </c>
      <c r="C18" s="215" t="s">
        <v>1066</v>
      </c>
      <c r="D18" s="213">
        <v>0</v>
      </c>
      <c r="E18" s="213">
        <v>0</v>
      </c>
      <c r="F18" s="213">
        <v>0</v>
      </c>
      <c r="G18" s="213">
        <v>0</v>
      </c>
      <c r="H18" s="213">
        <v>0</v>
      </c>
      <c r="I18" s="213">
        <v>0</v>
      </c>
      <c r="J18" s="213">
        <v>0</v>
      </c>
      <c r="K18" s="213">
        <v>0</v>
      </c>
      <c r="L18" s="213">
        <v>0</v>
      </c>
      <c r="M18" s="213">
        <v>0</v>
      </c>
      <c r="N18" s="213">
        <v>0</v>
      </c>
      <c r="O18" s="213">
        <v>0</v>
      </c>
    </row>
    <row r="19" spans="2:15" x14ac:dyDescent="0.3">
      <c r="B19" s="214" t="s">
        <v>1083</v>
      </c>
      <c r="C19" s="215" t="s">
        <v>1068</v>
      </c>
      <c r="D19" s="213">
        <v>1590058</v>
      </c>
      <c r="E19" s="213">
        <v>1590058</v>
      </c>
      <c r="F19" s="213">
        <v>0</v>
      </c>
      <c r="G19" s="213">
        <v>0</v>
      </c>
      <c r="H19" s="213">
        <v>0</v>
      </c>
      <c r="I19" s="213">
        <v>0</v>
      </c>
      <c r="J19" s="213">
        <v>0</v>
      </c>
      <c r="K19" s="213">
        <v>0</v>
      </c>
      <c r="L19" s="213">
        <v>0</v>
      </c>
      <c r="M19" s="213">
        <v>0</v>
      </c>
      <c r="N19" s="213">
        <v>0</v>
      </c>
      <c r="O19" s="213">
        <v>0</v>
      </c>
    </row>
    <row r="20" spans="2:15" x14ac:dyDescent="0.3">
      <c r="B20" s="214" t="s">
        <v>1084</v>
      </c>
      <c r="C20" s="215" t="s">
        <v>1070</v>
      </c>
      <c r="D20" s="213">
        <v>0</v>
      </c>
      <c r="E20" s="213">
        <v>0</v>
      </c>
      <c r="F20" s="213">
        <v>0</v>
      </c>
      <c r="G20" s="213">
        <v>0</v>
      </c>
      <c r="H20" s="213">
        <v>0</v>
      </c>
      <c r="I20" s="213">
        <v>0</v>
      </c>
      <c r="J20" s="213">
        <v>0</v>
      </c>
      <c r="K20" s="213">
        <v>0</v>
      </c>
      <c r="L20" s="213">
        <v>0</v>
      </c>
      <c r="M20" s="213">
        <v>0</v>
      </c>
      <c r="N20" s="213">
        <v>0</v>
      </c>
      <c r="O20" s="213">
        <v>0</v>
      </c>
    </row>
    <row r="21" spans="2:15" x14ac:dyDescent="0.3">
      <c r="B21" s="214" t="s">
        <v>1085</v>
      </c>
      <c r="C21" s="215" t="s">
        <v>1072</v>
      </c>
      <c r="D21" s="213">
        <v>2858</v>
      </c>
      <c r="E21" s="213">
        <v>2858</v>
      </c>
      <c r="F21" s="213">
        <v>0</v>
      </c>
      <c r="G21" s="213">
        <v>0</v>
      </c>
      <c r="H21" s="213">
        <v>0</v>
      </c>
      <c r="I21" s="213">
        <v>0</v>
      </c>
      <c r="J21" s="213">
        <v>0</v>
      </c>
      <c r="K21" s="213">
        <v>0</v>
      </c>
      <c r="L21" s="213">
        <v>0</v>
      </c>
      <c r="M21" s="213">
        <v>0</v>
      </c>
      <c r="N21" s="213">
        <v>0</v>
      </c>
      <c r="O21" s="213">
        <v>0</v>
      </c>
    </row>
    <row r="22" spans="2:15" x14ac:dyDescent="0.3">
      <c r="B22" s="214" t="s">
        <v>1086</v>
      </c>
      <c r="C22" s="215" t="s">
        <v>1074</v>
      </c>
      <c r="D22" s="213">
        <v>15311</v>
      </c>
      <c r="E22" s="213">
        <v>15311</v>
      </c>
      <c r="F22" s="213">
        <v>0</v>
      </c>
      <c r="G22" s="213">
        <v>0</v>
      </c>
      <c r="H22" s="213">
        <v>0</v>
      </c>
      <c r="I22" s="213">
        <v>0</v>
      </c>
      <c r="J22" s="213">
        <v>0</v>
      </c>
      <c r="K22" s="213">
        <v>0</v>
      </c>
      <c r="L22" s="213">
        <v>0</v>
      </c>
      <c r="M22" s="213">
        <v>0</v>
      </c>
      <c r="N22" s="213">
        <v>0</v>
      </c>
      <c r="O22" s="213">
        <v>0</v>
      </c>
    </row>
    <row r="23" spans="2:15" x14ac:dyDescent="0.3">
      <c r="B23" s="198" t="s">
        <v>1087</v>
      </c>
      <c r="C23" s="192" t="s">
        <v>1088</v>
      </c>
      <c r="D23" s="213">
        <v>518990</v>
      </c>
      <c r="E23" s="217"/>
      <c r="F23" s="217"/>
      <c r="G23" s="213">
        <v>7773</v>
      </c>
      <c r="H23" s="217"/>
      <c r="I23" s="217"/>
      <c r="J23" s="217"/>
      <c r="K23" s="217"/>
      <c r="L23" s="217"/>
      <c r="M23" s="217"/>
      <c r="N23" s="217"/>
      <c r="O23" s="213">
        <v>7773</v>
      </c>
    </row>
    <row r="24" spans="2:15" x14ac:dyDescent="0.3">
      <c r="B24" s="214" t="s">
        <v>1089</v>
      </c>
      <c r="C24" s="215" t="s">
        <v>1066</v>
      </c>
      <c r="D24" s="213">
        <v>0</v>
      </c>
      <c r="E24" s="218"/>
      <c r="F24" s="218"/>
      <c r="G24" s="213">
        <v>0</v>
      </c>
      <c r="H24" s="218"/>
      <c r="I24" s="218"/>
      <c r="J24" s="218"/>
      <c r="K24" s="218"/>
      <c r="L24" s="218"/>
      <c r="M24" s="218"/>
      <c r="N24" s="218"/>
      <c r="O24" s="213">
        <v>0</v>
      </c>
    </row>
    <row r="25" spans="2:15" x14ac:dyDescent="0.3">
      <c r="B25" s="214" t="s">
        <v>1090</v>
      </c>
      <c r="C25" s="215" t="s">
        <v>1068</v>
      </c>
      <c r="D25" s="213">
        <v>16742</v>
      </c>
      <c r="E25" s="218"/>
      <c r="F25" s="218"/>
      <c r="G25" s="213">
        <v>0</v>
      </c>
      <c r="H25" s="218"/>
      <c r="I25" s="218"/>
      <c r="J25" s="218"/>
      <c r="K25" s="218"/>
      <c r="L25" s="218"/>
      <c r="M25" s="218"/>
      <c r="N25" s="218"/>
      <c r="O25" s="213">
        <v>0</v>
      </c>
    </row>
    <row r="26" spans="2:15" x14ac:dyDescent="0.3">
      <c r="B26" s="214" t="s">
        <v>1091</v>
      </c>
      <c r="C26" s="215" t="s">
        <v>1070</v>
      </c>
      <c r="D26" s="213">
        <v>2048</v>
      </c>
      <c r="E26" s="218"/>
      <c r="F26" s="218"/>
      <c r="G26" s="213">
        <v>0</v>
      </c>
      <c r="H26" s="218"/>
      <c r="I26" s="218"/>
      <c r="J26" s="218"/>
      <c r="K26" s="218"/>
      <c r="L26" s="218"/>
      <c r="M26" s="218"/>
      <c r="N26" s="218"/>
      <c r="O26" s="213">
        <v>0</v>
      </c>
    </row>
    <row r="27" spans="2:15" x14ac:dyDescent="0.3">
      <c r="B27" s="214" t="s">
        <v>1092</v>
      </c>
      <c r="C27" s="215" t="s">
        <v>1072</v>
      </c>
      <c r="D27" s="213">
        <v>27904</v>
      </c>
      <c r="E27" s="218"/>
      <c r="F27" s="218"/>
      <c r="G27" s="213">
        <v>0</v>
      </c>
      <c r="H27" s="218"/>
      <c r="I27" s="218"/>
      <c r="J27" s="218"/>
      <c r="K27" s="218"/>
      <c r="L27" s="218"/>
      <c r="M27" s="218"/>
      <c r="N27" s="218"/>
      <c r="O27" s="213">
        <v>0</v>
      </c>
    </row>
    <row r="28" spans="2:15" x14ac:dyDescent="0.3">
      <c r="B28" s="214" t="s">
        <v>1093</v>
      </c>
      <c r="C28" s="215" t="s">
        <v>1074</v>
      </c>
      <c r="D28" s="213">
        <v>417696</v>
      </c>
      <c r="E28" s="218"/>
      <c r="F28" s="218"/>
      <c r="G28" s="213">
        <v>7689</v>
      </c>
      <c r="H28" s="218"/>
      <c r="I28" s="218"/>
      <c r="J28" s="218"/>
      <c r="K28" s="218"/>
      <c r="L28" s="218"/>
      <c r="M28" s="218"/>
      <c r="N28" s="218"/>
      <c r="O28" s="213">
        <v>7689</v>
      </c>
    </row>
    <row r="29" spans="2:15" x14ac:dyDescent="0.3">
      <c r="B29" s="214" t="s">
        <v>1094</v>
      </c>
      <c r="C29" s="215" t="s">
        <v>1076</v>
      </c>
      <c r="D29" s="213">
        <v>54600</v>
      </c>
      <c r="E29" s="219"/>
      <c r="F29" s="219"/>
      <c r="G29" s="213">
        <v>84</v>
      </c>
      <c r="H29" s="219"/>
      <c r="I29" s="219"/>
      <c r="J29" s="219"/>
      <c r="K29" s="219"/>
      <c r="L29" s="219"/>
      <c r="M29" s="219"/>
      <c r="N29" s="219"/>
      <c r="O29" s="213">
        <v>84</v>
      </c>
    </row>
    <row r="30" spans="2:15" x14ac:dyDescent="0.3">
      <c r="B30" s="199" t="s">
        <v>1095</v>
      </c>
      <c r="C30" s="196" t="s">
        <v>252</v>
      </c>
      <c r="D30" s="216">
        <v>6112241</v>
      </c>
      <c r="E30" s="216">
        <v>5575820</v>
      </c>
      <c r="F30" s="216">
        <v>17431</v>
      </c>
      <c r="G30" s="216">
        <v>112799</v>
      </c>
      <c r="H30" s="216">
        <v>70038</v>
      </c>
      <c r="I30" s="216">
        <v>10461</v>
      </c>
      <c r="J30" s="216">
        <v>7886</v>
      </c>
      <c r="K30" s="216">
        <v>4316</v>
      </c>
      <c r="L30" s="216">
        <v>11059</v>
      </c>
      <c r="M30" s="216">
        <v>339</v>
      </c>
      <c r="N30" s="216">
        <v>927</v>
      </c>
      <c r="O30" s="216">
        <v>112799</v>
      </c>
    </row>
  </sheetData>
  <mergeCells count="3">
    <mergeCell ref="D5:O5"/>
    <mergeCell ref="D6:F6"/>
    <mergeCell ref="G6:O6"/>
  </mergeCells>
  <hyperlinks>
    <hyperlink ref="B2" location="Santrauka!B31" display="EU CQ3 forma. Veiksnių ir neveiksnių pozicijų kredito kokybė pagal pradelstas dienas" xr:uid="{179079BA-B1AE-4067-A228-39743FB1C09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DED-468B-49F2-85CE-4460E90A882E}">
  <sheetPr>
    <tabColor rgb="FF575783"/>
  </sheetPr>
  <dimension ref="B2:J22"/>
  <sheetViews>
    <sheetView workbookViewId="0">
      <selection activeCell="C9" sqref="C9"/>
    </sheetView>
  </sheetViews>
  <sheetFormatPr defaultRowHeight="14.4" x14ac:dyDescent="0.3"/>
  <cols>
    <col min="1" max="1" width="4.109375" style="24" customWidth="1"/>
    <col min="2" max="2" width="6.21875" style="24" customWidth="1"/>
    <col min="3" max="3" width="32.109375" style="24" customWidth="1"/>
    <col min="4" max="4" width="10.5546875" style="24" bestFit="1" customWidth="1"/>
    <col min="5" max="5" width="9" style="24" bestFit="1" customWidth="1"/>
    <col min="6" max="6" width="12.6640625" style="24" customWidth="1"/>
    <col min="7" max="8" width="12.44140625" style="24" customWidth="1"/>
    <col min="9" max="9" width="16" style="24" customWidth="1"/>
    <col min="10" max="10" width="17.77734375" style="24" customWidth="1"/>
    <col min="11" max="16384" width="8.88671875" style="24"/>
  </cols>
  <sheetData>
    <row r="2" spans="2:10" ht="21" x14ac:dyDescent="0.3">
      <c r="B2" s="68" t="s">
        <v>1117</v>
      </c>
    </row>
    <row r="3" spans="2:10" ht="15.6" x14ac:dyDescent="0.3">
      <c r="B3" s="89"/>
      <c r="C3" s="90"/>
      <c r="D3" s="90"/>
      <c r="E3" s="90"/>
      <c r="H3" s="90"/>
      <c r="I3" s="90"/>
      <c r="J3" s="107"/>
    </row>
    <row r="4" spans="2:10" ht="15" x14ac:dyDescent="0.3">
      <c r="B4" s="105"/>
      <c r="C4" s="105"/>
      <c r="D4" s="103" t="s">
        <v>241</v>
      </c>
      <c r="E4" s="103" t="s">
        <v>256</v>
      </c>
      <c r="F4" s="103" t="s">
        <v>257</v>
      </c>
      <c r="G4" s="103" t="s">
        <v>258</v>
      </c>
      <c r="H4" s="103" t="s">
        <v>259</v>
      </c>
      <c r="I4" s="103" t="s">
        <v>1321</v>
      </c>
      <c r="J4" s="103" t="s">
        <v>1050</v>
      </c>
    </row>
    <row r="5" spans="2:10" ht="20.399999999999999" customHeight="1" x14ac:dyDescent="0.3">
      <c r="B5" s="105"/>
      <c r="C5" s="105"/>
      <c r="D5" s="739" t="s">
        <v>1109</v>
      </c>
      <c r="E5" s="739"/>
      <c r="F5" s="739"/>
      <c r="G5" s="739"/>
      <c r="H5" s="740" t="s">
        <v>1110</v>
      </c>
      <c r="I5" s="740" t="s">
        <v>1111</v>
      </c>
      <c r="J5" s="740" t="s">
        <v>1112</v>
      </c>
    </row>
    <row r="6" spans="2:10" ht="42" customHeight="1" x14ac:dyDescent="0.3">
      <c r="B6" s="108"/>
      <c r="C6" s="108"/>
      <c r="D6" s="103"/>
      <c r="E6" s="739" t="s">
        <v>1113</v>
      </c>
      <c r="F6" s="739"/>
      <c r="G6" s="741" t="s">
        <v>1114</v>
      </c>
      <c r="H6" s="740"/>
      <c r="I6" s="740"/>
      <c r="J6" s="740"/>
    </row>
    <row r="7" spans="2:10" ht="15" x14ac:dyDescent="0.3">
      <c r="B7" s="105"/>
      <c r="C7" s="105"/>
      <c r="D7" s="103"/>
      <c r="E7" s="742"/>
      <c r="F7" s="739" t="s">
        <v>1060</v>
      </c>
      <c r="G7" s="741"/>
      <c r="H7" s="743"/>
      <c r="I7" s="740"/>
      <c r="J7" s="740"/>
    </row>
    <row r="8" spans="2:10" ht="60.6" customHeight="1" x14ac:dyDescent="0.3">
      <c r="B8" s="105"/>
      <c r="C8" s="105" t="s">
        <v>2158</v>
      </c>
      <c r="D8" s="103"/>
      <c r="E8" s="742"/>
      <c r="F8" s="739"/>
      <c r="G8" s="741"/>
      <c r="H8" s="743"/>
      <c r="I8" s="740"/>
      <c r="J8" s="740"/>
    </row>
    <row r="9" spans="2:10" ht="15" x14ac:dyDescent="0.35">
      <c r="B9" s="201" t="s">
        <v>190</v>
      </c>
      <c r="C9" s="202" t="s">
        <v>1115</v>
      </c>
      <c r="D9" s="203">
        <v>5704480.1221920568</v>
      </c>
      <c r="E9" s="203">
        <v>105026</v>
      </c>
      <c r="F9" s="203">
        <v>105026</v>
      </c>
      <c r="G9" s="203">
        <v>5698277.1221920568</v>
      </c>
      <c r="H9" s="203">
        <v>-55653.057513947308</v>
      </c>
      <c r="I9" s="111"/>
      <c r="J9" s="212"/>
    </row>
    <row r="10" spans="2:10" ht="15" x14ac:dyDescent="0.35">
      <c r="B10" s="204" t="s">
        <v>1065</v>
      </c>
      <c r="C10" s="205" t="s">
        <v>191</v>
      </c>
      <c r="D10" s="206">
        <v>4551356.155879763</v>
      </c>
      <c r="E10" s="206">
        <v>105025</v>
      </c>
      <c r="F10" s="206">
        <v>105025</v>
      </c>
      <c r="G10" s="206">
        <v>4545153.155879763</v>
      </c>
      <c r="H10" s="206">
        <v>-55577</v>
      </c>
      <c r="I10" s="112"/>
      <c r="J10" s="211"/>
    </row>
    <row r="11" spans="2:10" ht="15" x14ac:dyDescent="0.35">
      <c r="B11" s="204" t="s">
        <v>1067</v>
      </c>
      <c r="C11" s="205" t="s">
        <v>2150</v>
      </c>
      <c r="D11" s="206">
        <v>261298</v>
      </c>
      <c r="E11" s="206">
        <v>0</v>
      </c>
      <c r="F11" s="206">
        <v>0</v>
      </c>
      <c r="G11" s="206">
        <v>261298</v>
      </c>
      <c r="H11" s="206">
        <v>0</v>
      </c>
      <c r="I11" s="112"/>
      <c r="J11" s="211"/>
    </row>
    <row r="12" spans="2:10" ht="15" x14ac:dyDescent="0.35">
      <c r="B12" s="204" t="s">
        <v>1069</v>
      </c>
      <c r="C12" s="205" t="s">
        <v>2151</v>
      </c>
      <c r="D12" s="206">
        <v>206774</v>
      </c>
      <c r="E12" s="206">
        <v>0</v>
      </c>
      <c r="F12" s="206">
        <v>0</v>
      </c>
      <c r="G12" s="206">
        <v>206774</v>
      </c>
      <c r="H12" s="206">
        <v>0</v>
      </c>
      <c r="I12" s="112"/>
      <c r="J12" s="211"/>
    </row>
    <row r="13" spans="2:10" ht="15" x14ac:dyDescent="0.35">
      <c r="B13" s="204" t="s">
        <v>1071</v>
      </c>
      <c r="C13" s="205" t="s">
        <v>197</v>
      </c>
      <c r="D13" s="206">
        <v>182521</v>
      </c>
      <c r="E13" s="206">
        <v>0</v>
      </c>
      <c r="F13" s="206">
        <v>0</v>
      </c>
      <c r="G13" s="206">
        <v>182521</v>
      </c>
      <c r="H13" s="206">
        <v>-1</v>
      </c>
      <c r="I13" s="112"/>
      <c r="J13" s="211"/>
    </row>
    <row r="14" spans="2:10" ht="15" x14ac:dyDescent="0.35">
      <c r="B14" s="204" t="s">
        <v>1073</v>
      </c>
      <c r="C14" s="205" t="s">
        <v>2152</v>
      </c>
      <c r="D14" s="206">
        <v>125630</v>
      </c>
      <c r="E14" s="206">
        <v>0</v>
      </c>
      <c r="F14" s="206">
        <v>0</v>
      </c>
      <c r="G14" s="206">
        <v>125630</v>
      </c>
      <c r="H14" s="206">
        <v>0</v>
      </c>
      <c r="I14" s="112"/>
      <c r="J14" s="211"/>
    </row>
    <row r="15" spans="2:10" ht="15" x14ac:dyDescent="0.35">
      <c r="B15" s="204" t="s">
        <v>1075</v>
      </c>
      <c r="C15" s="205" t="s">
        <v>2153</v>
      </c>
      <c r="D15" s="206">
        <v>83605</v>
      </c>
      <c r="E15" s="206">
        <v>0</v>
      </c>
      <c r="F15" s="206">
        <v>0</v>
      </c>
      <c r="G15" s="206">
        <v>83605</v>
      </c>
      <c r="H15" s="206">
        <v>0</v>
      </c>
      <c r="I15" s="112"/>
      <c r="J15" s="211"/>
    </row>
    <row r="16" spans="2:10" ht="15" x14ac:dyDescent="0.35">
      <c r="B16" s="204" t="s">
        <v>1077</v>
      </c>
      <c r="C16" s="205" t="s">
        <v>203</v>
      </c>
      <c r="D16" s="206">
        <v>73190</v>
      </c>
      <c r="E16" s="206">
        <v>0</v>
      </c>
      <c r="F16" s="206">
        <v>0</v>
      </c>
      <c r="G16" s="206">
        <v>73190</v>
      </c>
      <c r="H16" s="206">
        <v>-1</v>
      </c>
      <c r="I16" s="112"/>
      <c r="J16" s="211"/>
    </row>
    <row r="17" spans="2:10" ht="15" x14ac:dyDescent="0.35">
      <c r="B17" s="204" t="s">
        <v>1079</v>
      </c>
      <c r="C17" s="205" t="s">
        <v>193</v>
      </c>
      <c r="D17" s="206">
        <v>61525</v>
      </c>
      <c r="E17" s="206">
        <v>1</v>
      </c>
      <c r="F17" s="206">
        <v>1</v>
      </c>
      <c r="G17" s="206">
        <v>61525</v>
      </c>
      <c r="H17" s="206">
        <v>-6</v>
      </c>
      <c r="I17" s="112"/>
      <c r="J17" s="211"/>
    </row>
    <row r="18" spans="2:10" ht="15" x14ac:dyDescent="0.35">
      <c r="B18" s="204" t="s">
        <v>1082</v>
      </c>
      <c r="C18" s="207" t="s">
        <v>1116</v>
      </c>
      <c r="D18" s="206">
        <v>158580.96631229389</v>
      </c>
      <c r="E18" s="206">
        <v>0</v>
      </c>
      <c r="F18" s="206">
        <v>0</v>
      </c>
      <c r="G18" s="206">
        <v>158580.96631229389</v>
      </c>
      <c r="H18" s="206">
        <v>-68.057513947307598</v>
      </c>
      <c r="I18" s="112"/>
      <c r="J18" s="211"/>
    </row>
    <row r="19" spans="2:10" ht="15" x14ac:dyDescent="0.35">
      <c r="B19" s="204" t="s">
        <v>1083</v>
      </c>
      <c r="C19" s="202" t="s">
        <v>212</v>
      </c>
      <c r="D19" s="203">
        <v>526763</v>
      </c>
      <c r="E19" s="203">
        <v>7773</v>
      </c>
      <c r="F19" s="203">
        <v>7773</v>
      </c>
      <c r="G19" s="109"/>
      <c r="H19" s="109"/>
      <c r="I19" s="203">
        <v>55</v>
      </c>
      <c r="J19" s="111"/>
    </row>
    <row r="20" spans="2:10" ht="15" x14ac:dyDescent="0.35">
      <c r="B20" s="208" t="s">
        <v>1084</v>
      </c>
      <c r="C20" s="205" t="s">
        <v>191</v>
      </c>
      <c r="D20" s="206">
        <v>524715</v>
      </c>
      <c r="E20" s="206">
        <v>7773</v>
      </c>
      <c r="F20" s="206">
        <v>7773</v>
      </c>
      <c r="G20" s="110"/>
      <c r="H20" s="110"/>
      <c r="I20" s="206">
        <v>55</v>
      </c>
      <c r="J20" s="111"/>
    </row>
    <row r="21" spans="2:10" ht="15" x14ac:dyDescent="0.35">
      <c r="B21" s="204" t="s">
        <v>1085</v>
      </c>
      <c r="C21" s="207" t="s">
        <v>1116</v>
      </c>
      <c r="D21" s="206">
        <v>2048</v>
      </c>
      <c r="E21" s="206">
        <v>0</v>
      </c>
      <c r="F21" s="206">
        <v>0</v>
      </c>
      <c r="G21" s="110"/>
      <c r="H21" s="110"/>
      <c r="I21" s="206">
        <v>0</v>
      </c>
      <c r="J21" s="111"/>
    </row>
    <row r="22" spans="2:10" ht="15" x14ac:dyDescent="0.35">
      <c r="B22" s="201" t="s">
        <v>1086</v>
      </c>
      <c r="C22" s="202" t="s">
        <v>252</v>
      </c>
      <c r="D22" s="209">
        <v>6231243.1221920568</v>
      </c>
      <c r="E22" s="209">
        <v>112799</v>
      </c>
      <c r="F22" s="209">
        <v>112799</v>
      </c>
      <c r="G22" s="209">
        <v>5698277.1221920568</v>
      </c>
      <c r="H22" s="209">
        <v>-55653.057513947308</v>
      </c>
      <c r="I22" s="210">
        <v>55</v>
      </c>
      <c r="J22" s="211"/>
    </row>
  </sheetData>
  <mergeCells count="9">
    <mergeCell ref="D5:G5"/>
    <mergeCell ref="H5:H6"/>
    <mergeCell ref="I5:I8"/>
    <mergeCell ref="J5:J8"/>
    <mergeCell ref="E6:F6"/>
    <mergeCell ref="G6:G8"/>
    <mergeCell ref="E7:E8"/>
    <mergeCell ref="F7:F8"/>
    <mergeCell ref="H7:H8"/>
  </mergeCells>
  <hyperlinks>
    <hyperlink ref="B2" location="Santrauka!B32" display="EU CQ4 forma. Neveiksnių pozicijų kokybė pagal geografinius duomenis " xr:uid="{CCE2E0DB-A8EA-418C-90B9-C81D9AB4C14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B9C0-A278-44FC-99C0-B6CF50716267}">
  <sheetPr>
    <tabColor rgb="FF575783"/>
  </sheetPr>
  <dimension ref="B2:I28"/>
  <sheetViews>
    <sheetView workbookViewId="0">
      <selection activeCell="C8" sqref="C8"/>
    </sheetView>
  </sheetViews>
  <sheetFormatPr defaultRowHeight="14.4" x14ac:dyDescent="0.3"/>
  <cols>
    <col min="1" max="1" width="4.44140625" style="98" customWidth="1"/>
    <col min="2" max="2" width="4.6640625" style="98" customWidth="1"/>
    <col min="3" max="3" width="42.5546875" style="98" customWidth="1"/>
    <col min="4" max="4" width="9.77734375" style="98" bestFit="1" customWidth="1"/>
    <col min="5" max="5" width="9" style="98" bestFit="1" customWidth="1"/>
    <col min="6" max="6" width="12.109375" style="98" customWidth="1"/>
    <col min="7" max="7" width="13" style="98" customWidth="1"/>
    <col min="8" max="8" width="12.44140625" style="98" customWidth="1"/>
    <col min="9" max="9" width="20.33203125" style="98" customWidth="1"/>
    <col min="10" max="16384" width="8.88671875" style="98"/>
  </cols>
  <sheetData>
    <row r="2" spans="2:9" ht="21" x14ac:dyDescent="0.3">
      <c r="B2" s="68" t="s">
        <v>1137</v>
      </c>
    </row>
    <row r="3" spans="2:9" ht="15.6" x14ac:dyDescent="0.3">
      <c r="B3" s="89"/>
      <c r="C3" s="90"/>
      <c r="D3" s="90"/>
      <c r="E3" s="744"/>
      <c r="F3" s="744"/>
      <c r="G3" s="90"/>
      <c r="H3" s="90"/>
      <c r="I3" s="90"/>
    </row>
    <row r="4" spans="2:9" ht="15.6" x14ac:dyDescent="0.3">
      <c r="B4" s="93"/>
      <c r="C4" s="93"/>
      <c r="D4" s="70" t="s">
        <v>241</v>
      </c>
      <c r="E4" s="70" t="s">
        <v>256</v>
      </c>
      <c r="F4" s="70" t="s">
        <v>257</v>
      </c>
      <c r="G4" s="70" t="s">
        <v>258</v>
      </c>
      <c r="H4" s="70" t="s">
        <v>259</v>
      </c>
      <c r="I4" s="70" t="s">
        <v>260</v>
      </c>
    </row>
    <row r="5" spans="2:9" ht="15.6" x14ac:dyDescent="0.3">
      <c r="B5" s="93"/>
      <c r="C5" s="93"/>
      <c r="D5" s="745" t="s">
        <v>1138</v>
      </c>
      <c r="E5" s="745"/>
      <c r="F5" s="745"/>
      <c r="G5" s="745"/>
      <c r="H5" s="746" t="s">
        <v>1110</v>
      </c>
      <c r="I5" s="746" t="s">
        <v>1112</v>
      </c>
    </row>
    <row r="6" spans="2:9" ht="48" x14ac:dyDescent="0.3">
      <c r="B6" s="113"/>
      <c r="C6" s="113"/>
      <c r="D6" s="70"/>
      <c r="E6" s="746" t="s">
        <v>1113</v>
      </c>
      <c r="F6" s="746"/>
      <c r="G6" s="70" t="s">
        <v>1139</v>
      </c>
      <c r="H6" s="746"/>
      <c r="I6" s="746"/>
    </row>
    <row r="7" spans="2:9" ht="15.6" x14ac:dyDescent="0.3">
      <c r="B7" s="93"/>
      <c r="C7" s="93"/>
      <c r="D7" s="70"/>
      <c r="E7" s="747"/>
      <c r="F7" s="746" t="s">
        <v>1060</v>
      </c>
      <c r="G7" s="747"/>
      <c r="H7" s="746"/>
      <c r="I7" s="746"/>
    </row>
    <row r="8" spans="2:9" ht="43.2" customHeight="1" x14ac:dyDescent="0.3">
      <c r="B8" s="93"/>
      <c r="C8" s="93" t="s">
        <v>2158</v>
      </c>
      <c r="D8" s="70"/>
      <c r="E8" s="747"/>
      <c r="F8" s="746"/>
      <c r="G8" s="747"/>
      <c r="H8" s="746"/>
      <c r="I8" s="746"/>
    </row>
    <row r="9" spans="2:9" x14ac:dyDescent="0.3">
      <c r="B9" s="198" t="s">
        <v>190</v>
      </c>
      <c r="C9" s="192" t="s">
        <v>1118</v>
      </c>
      <c r="D9" s="169">
        <v>51609</v>
      </c>
      <c r="E9" s="169">
        <v>2084</v>
      </c>
      <c r="F9" s="169">
        <v>2084</v>
      </c>
      <c r="G9" s="169">
        <v>51609</v>
      </c>
      <c r="H9" s="169">
        <v>-398</v>
      </c>
      <c r="I9" s="169"/>
    </row>
    <row r="10" spans="2:9" x14ac:dyDescent="0.3">
      <c r="B10" s="198" t="s">
        <v>1065</v>
      </c>
      <c r="C10" s="192" t="s">
        <v>1119</v>
      </c>
      <c r="D10" s="169">
        <v>5151</v>
      </c>
      <c r="E10" s="169">
        <v>0</v>
      </c>
      <c r="F10" s="169">
        <v>0</v>
      </c>
      <c r="G10" s="169">
        <v>5151</v>
      </c>
      <c r="H10" s="169">
        <v>-19</v>
      </c>
      <c r="I10" s="169"/>
    </row>
    <row r="11" spans="2:9" x14ac:dyDescent="0.3">
      <c r="B11" s="198" t="s">
        <v>1067</v>
      </c>
      <c r="C11" s="192" t="s">
        <v>1120</v>
      </c>
      <c r="D11" s="169">
        <v>280226</v>
      </c>
      <c r="E11" s="169">
        <v>14156</v>
      </c>
      <c r="F11" s="169">
        <v>14156</v>
      </c>
      <c r="G11" s="169">
        <v>280226</v>
      </c>
      <c r="H11" s="169">
        <v>-8702</v>
      </c>
      <c r="I11" s="169"/>
    </row>
    <row r="12" spans="2:9" x14ac:dyDescent="0.3">
      <c r="B12" s="198" t="s">
        <v>1069</v>
      </c>
      <c r="C12" s="192" t="s">
        <v>1121</v>
      </c>
      <c r="D12" s="169">
        <v>157146</v>
      </c>
      <c r="E12" s="169">
        <v>4030</v>
      </c>
      <c r="F12" s="169">
        <v>4030</v>
      </c>
      <c r="G12" s="169">
        <v>157146</v>
      </c>
      <c r="H12" s="169">
        <v>-3123</v>
      </c>
      <c r="I12" s="169"/>
    </row>
    <row r="13" spans="2:9" x14ac:dyDescent="0.3">
      <c r="B13" s="198" t="s">
        <v>1071</v>
      </c>
      <c r="C13" s="192" t="s">
        <v>1122</v>
      </c>
      <c r="D13" s="169">
        <v>27924</v>
      </c>
      <c r="E13" s="169">
        <v>1143</v>
      </c>
      <c r="F13" s="169">
        <v>1143</v>
      </c>
      <c r="G13" s="169">
        <v>27924</v>
      </c>
      <c r="H13" s="169">
        <v>-407</v>
      </c>
      <c r="I13" s="169"/>
    </row>
    <row r="14" spans="2:9" x14ac:dyDescent="0.3">
      <c r="B14" s="198" t="s">
        <v>1073</v>
      </c>
      <c r="C14" s="192" t="s">
        <v>1123</v>
      </c>
      <c r="D14" s="169">
        <v>171290</v>
      </c>
      <c r="E14" s="169">
        <v>3469</v>
      </c>
      <c r="F14" s="169">
        <v>3469</v>
      </c>
      <c r="G14" s="169">
        <v>171290</v>
      </c>
      <c r="H14" s="169">
        <v>-2319</v>
      </c>
      <c r="I14" s="169"/>
    </row>
    <row r="15" spans="2:9" x14ac:dyDescent="0.3">
      <c r="B15" s="198" t="s">
        <v>1075</v>
      </c>
      <c r="C15" s="192" t="s">
        <v>1124</v>
      </c>
      <c r="D15" s="169">
        <v>222425</v>
      </c>
      <c r="E15" s="169">
        <v>2701</v>
      </c>
      <c r="F15" s="169">
        <v>2701</v>
      </c>
      <c r="G15" s="169">
        <v>222425</v>
      </c>
      <c r="H15" s="169">
        <v>-2040</v>
      </c>
      <c r="I15" s="169"/>
    </row>
    <row r="16" spans="2:9" x14ac:dyDescent="0.3">
      <c r="B16" s="198" t="s">
        <v>1077</v>
      </c>
      <c r="C16" s="192" t="s">
        <v>1125</v>
      </c>
      <c r="D16" s="169">
        <v>121922</v>
      </c>
      <c r="E16" s="169">
        <v>402</v>
      </c>
      <c r="F16" s="169">
        <v>402</v>
      </c>
      <c r="G16" s="169">
        <v>121922</v>
      </c>
      <c r="H16" s="169">
        <v>-1388</v>
      </c>
      <c r="I16" s="169"/>
    </row>
    <row r="17" spans="2:9" x14ac:dyDescent="0.3">
      <c r="B17" s="198" t="s">
        <v>1079</v>
      </c>
      <c r="C17" s="192" t="s">
        <v>1126</v>
      </c>
      <c r="D17" s="169">
        <v>74383</v>
      </c>
      <c r="E17" s="169">
        <v>67</v>
      </c>
      <c r="F17" s="169">
        <v>67</v>
      </c>
      <c r="G17" s="169">
        <v>74383</v>
      </c>
      <c r="H17" s="169">
        <v>-504</v>
      </c>
      <c r="I17" s="169"/>
    </row>
    <row r="18" spans="2:9" x14ac:dyDescent="0.3">
      <c r="B18" s="198" t="s">
        <v>1082</v>
      </c>
      <c r="C18" s="192" t="s">
        <v>1127</v>
      </c>
      <c r="D18" s="169">
        <v>11669</v>
      </c>
      <c r="E18" s="169">
        <v>44</v>
      </c>
      <c r="F18" s="169">
        <v>44</v>
      </c>
      <c r="G18" s="169">
        <v>11669</v>
      </c>
      <c r="H18" s="169">
        <v>-58</v>
      </c>
      <c r="I18" s="169"/>
    </row>
    <row r="19" spans="2:9" x14ac:dyDescent="0.3">
      <c r="B19" s="198" t="s">
        <v>1083</v>
      </c>
      <c r="C19" s="192" t="s">
        <v>1128</v>
      </c>
      <c r="D19" s="169">
        <v>52232</v>
      </c>
      <c r="E19" s="169">
        <v>3</v>
      </c>
      <c r="F19" s="169">
        <v>3</v>
      </c>
      <c r="G19" s="169">
        <v>52232</v>
      </c>
      <c r="H19" s="169">
        <v>-356</v>
      </c>
      <c r="I19" s="169"/>
    </row>
    <row r="20" spans="2:9" x14ac:dyDescent="0.3">
      <c r="B20" s="198" t="s">
        <v>1084</v>
      </c>
      <c r="C20" s="192" t="s">
        <v>1129</v>
      </c>
      <c r="D20" s="169">
        <v>509302</v>
      </c>
      <c r="E20" s="169">
        <v>15891</v>
      </c>
      <c r="F20" s="169">
        <v>15891</v>
      </c>
      <c r="G20" s="169">
        <v>509302</v>
      </c>
      <c r="H20" s="169">
        <v>-6512</v>
      </c>
      <c r="I20" s="169"/>
    </row>
    <row r="21" spans="2:9" x14ac:dyDescent="0.3">
      <c r="B21" s="198" t="s">
        <v>1085</v>
      </c>
      <c r="C21" s="192" t="s">
        <v>1130</v>
      </c>
      <c r="D21" s="169">
        <v>71145</v>
      </c>
      <c r="E21" s="169">
        <v>16769</v>
      </c>
      <c r="F21" s="169">
        <v>16769</v>
      </c>
      <c r="G21" s="169">
        <v>71145</v>
      </c>
      <c r="H21" s="169">
        <v>-536</v>
      </c>
      <c r="I21" s="169"/>
    </row>
    <row r="22" spans="2:9" x14ac:dyDescent="0.3">
      <c r="B22" s="198" t="s">
        <v>1086</v>
      </c>
      <c r="C22" s="192" t="s">
        <v>1131</v>
      </c>
      <c r="D22" s="169">
        <v>145914</v>
      </c>
      <c r="E22" s="169">
        <v>3318</v>
      </c>
      <c r="F22" s="169">
        <v>3318</v>
      </c>
      <c r="G22" s="169">
        <v>145914</v>
      </c>
      <c r="H22" s="169">
        <v>-2036</v>
      </c>
      <c r="I22" s="169"/>
    </row>
    <row r="23" spans="2:9" ht="27.6" x14ac:dyDescent="0.3">
      <c r="B23" s="198" t="s">
        <v>1087</v>
      </c>
      <c r="C23" s="192" t="s">
        <v>1132</v>
      </c>
      <c r="D23" s="169">
        <v>0</v>
      </c>
      <c r="E23" s="169">
        <v>0</v>
      </c>
      <c r="F23" s="169">
        <v>0</v>
      </c>
      <c r="G23" s="169">
        <v>0</v>
      </c>
      <c r="H23" s="169">
        <v>0</v>
      </c>
      <c r="I23" s="169"/>
    </row>
    <row r="24" spans="2:9" x14ac:dyDescent="0.3">
      <c r="B24" s="198" t="s">
        <v>1089</v>
      </c>
      <c r="C24" s="192" t="s">
        <v>1133</v>
      </c>
      <c r="D24" s="169">
        <v>3093</v>
      </c>
      <c r="E24" s="169">
        <v>13</v>
      </c>
      <c r="F24" s="169">
        <v>13</v>
      </c>
      <c r="G24" s="169">
        <v>3093</v>
      </c>
      <c r="H24" s="169">
        <v>-3</v>
      </c>
      <c r="I24" s="169"/>
    </row>
    <row r="25" spans="2:9" x14ac:dyDescent="0.3">
      <c r="B25" s="198" t="s">
        <v>1090</v>
      </c>
      <c r="C25" s="192" t="s">
        <v>1134</v>
      </c>
      <c r="D25" s="169">
        <v>11987</v>
      </c>
      <c r="E25" s="169">
        <v>16</v>
      </c>
      <c r="F25" s="169">
        <v>16</v>
      </c>
      <c r="G25" s="169">
        <v>11987</v>
      </c>
      <c r="H25" s="169">
        <v>-51</v>
      </c>
      <c r="I25" s="169"/>
    </row>
    <row r="26" spans="2:9" x14ac:dyDescent="0.3">
      <c r="B26" s="198" t="s">
        <v>1091</v>
      </c>
      <c r="C26" s="192" t="s">
        <v>1135</v>
      </c>
      <c r="D26" s="169">
        <v>18037</v>
      </c>
      <c r="E26" s="169">
        <v>95</v>
      </c>
      <c r="F26" s="169">
        <v>95</v>
      </c>
      <c r="G26" s="169">
        <v>18037</v>
      </c>
      <c r="H26" s="169">
        <v>-51</v>
      </c>
      <c r="I26" s="169"/>
    </row>
    <row r="27" spans="2:9" x14ac:dyDescent="0.3">
      <c r="B27" s="198" t="s">
        <v>1092</v>
      </c>
      <c r="C27" s="192" t="s">
        <v>1136</v>
      </c>
      <c r="D27" s="169">
        <v>6544</v>
      </c>
      <c r="E27" s="169">
        <v>133</v>
      </c>
      <c r="F27" s="169">
        <v>133</v>
      </c>
      <c r="G27" s="169">
        <v>6544</v>
      </c>
      <c r="H27" s="169">
        <v>-216</v>
      </c>
      <c r="I27" s="169"/>
    </row>
    <row r="28" spans="2:9" x14ac:dyDescent="0.3">
      <c r="B28" s="199" t="s">
        <v>1093</v>
      </c>
      <c r="C28" s="196" t="s">
        <v>252</v>
      </c>
      <c r="D28" s="200">
        <v>1941999</v>
      </c>
      <c r="E28" s="200">
        <v>64334</v>
      </c>
      <c r="F28" s="200">
        <v>64334</v>
      </c>
      <c r="G28" s="200">
        <v>1941999</v>
      </c>
      <c r="H28" s="200">
        <v>-28719</v>
      </c>
      <c r="I28" s="200"/>
    </row>
  </sheetData>
  <mergeCells count="8">
    <mergeCell ref="E3:F3"/>
    <mergeCell ref="D5:G5"/>
    <mergeCell ref="H5:H8"/>
    <mergeCell ref="I5:I8"/>
    <mergeCell ref="E6:F6"/>
    <mergeCell ref="E7:E8"/>
    <mergeCell ref="F7:F8"/>
    <mergeCell ref="G7:G8"/>
  </mergeCells>
  <hyperlinks>
    <hyperlink ref="B2" location="Santrauka!B33" display="EU CQ5 forma. Paskolų ir kitų išankstinių mokėjimų ne finansų bendrovėms kredito kokybė pagal sektorių" xr:uid="{F9870D78-0472-49C4-A8EE-A98A6700F7D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E4A9-B2ED-42F5-B0A9-83B663214207}">
  <sheetPr>
    <tabColor rgb="FF575783"/>
  </sheetPr>
  <dimension ref="B2:F14"/>
  <sheetViews>
    <sheetView workbookViewId="0">
      <selection activeCell="B2" sqref="B2"/>
    </sheetView>
  </sheetViews>
  <sheetFormatPr defaultRowHeight="14.4" x14ac:dyDescent="0.3"/>
  <cols>
    <col min="1" max="1" width="4.5546875" style="98" customWidth="1"/>
    <col min="2" max="2" width="4.6640625" style="98" customWidth="1"/>
    <col min="3" max="4" width="26.44140625" style="98" customWidth="1"/>
    <col min="5" max="6" width="27" style="98" customWidth="1"/>
    <col min="7" max="16384" width="8.88671875" style="98"/>
  </cols>
  <sheetData>
    <row r="2" spans="2:6" ht="21" x14ac:dyDescent="0.3">
      <c r="B2" s="68" t="s">
        <v>1140</v>
      </c>
    </row>
    <row r="3" spans="2:6" ht="15.6" x14ac:dyDescent="0.3">
      <c r="B3" s="744"/>
      <c r="C3" s="744"/>
      <c r="D3" s="60"/>
      <c r="E3" s="60"/>
      <c r="F3" s="60"/>
    </row>
    <row r="4" spans="2:6" ht="15.6" x14ac:dyDescent="0.3">
      <c r="B4" s="751"/>
      <c r="C4" s="751"/>
      <c r="D4" s="102"/>
      <c r="E4" s="114" t="s">
        <v>241</v>
      </c>
      <c r="F4" s="114" t="s">
        <v>256</v>
      </c>
    </row>
    <row r="5" spans="2:6" ht="15.6" x14ac:dyDescent="0.3">
      <c r="B5" s="751"/>
      <c r="C5" s="751"/>
      <c r="D5" s="102"/>
      <c r="E5" s="721" t="s">
        <v>1141</v>
      </c>
      <c r="F5" s="721"/>
    </row>
    <row r="6" spans="2:6" ht="15.6" x14ac:dyDescent="0.3">
      <c r="B6" s="751"/>
      <c r="C6" s="751"/>
      <c r="D6" s="105" t="s">
        <v>2158</v>
      </c>
      <c r="E6" s="71" t="s">
        <v>1142</v>
      </c>
      <c r="F6" s="71" t="s">
        <v>1143</v>
      </c>
    </row>
    <row r="7" spans="2:6" x14ac:dyDescent="0.3">
      <c r="B7" s="191" t="s">
        <v>190</v>
      </c>
      <c r="C7" s="750" t="s">
        <v>1144</v>
      </c>
      <c r="D7" s="750"/>
      <c r="E7" s="192">
        <v>0</v>
      </c>
      <c r="F7" s="193"/>
    </row>
    <row r="8" spans="2:6" x14ac:dyDescent="0.3">
      <c r="B8" s="191" t="s">
        <v>1065</v>
      </c>
      <c r="C8" s="750" t="s">
        <v>1145</v>
      </c>
      <c r="D8" s="750"/>
      <c r="E8" s="192">
        <v>606</v>
      </c>
      <c r="F8" s="193"/>
    </row>
    <row r="9" spans="2:6" x14ac:dyDescent="0.3">
      <c r="B9" s="194" t="s">
        <v>1067</v>
      </c>
      <c r="C9" s="748" t="s">
        <v>1146</v>
      </c>
      <c r="D9" s="748"/>
      <c r="E9" s="192">
        <v>0</v>
      </c>
      <c r="F9" s="193"/>
    </row>
    <row r="10" spans="2:6" x14ac:dyDescent="0.3">
      <c r="B10" s="194" t="s">
        <v>1069</v>
      </c>
      <c r="C10" s="748" t="s">
        <v>1147</v>
      </c>
      <c r="D10" s="748"/>
      <c r="E10" s="192">
        <v>0</v>
      </c>
      <c r="F10" s="193"/>
    </row>
    <row r="11" spans="2:6" x14ac:dyDescent="0.3">
      <c r="B11" s="194" t="s">
        <v>1071</v>
      </c>
      <c r="C11" s="748" t="s">
        <v>1148</v>
      </c>
      <c r="D11" s="748"/>
      <c r="E11" s="192">
        <v>606</v>
      </c>
      <c r="F11" s="193"/>
    </row>
    <row r="12" spans="2:6" x14ac:dyDescent="0.3">
      <c r="B12" s="194" t="s">
        <v>1073</v>
      </c>
      <c r="C12" s="748" t="s">
        <v>1149</v>
      </c>
      <c r="D12" s="748"/>
      <c r="E12" s="192">
        <v>0</v>
      </c>
      <c r="F12" s="193"/>
    </row>
    <row r="13" spans="2:6" x14ac:dyDescent="0.3">
      <c r="B13" s="194" t="s">
        <v>1075</v>
      </c>
      <c r="C13" s="748" t="s">
        <v>1150</v>
      </c>
      <c r="D13" s="748"/>
      <c r="E13" s="192">
        <v>0</v>
      </c>
      <c r="F13" s="193"/>
    </row>
    <row r="14" spans="2:6" x14ac:dyDescent="0.3">
      <c r="B14" s="195" t="s">
        <v>1077</v>
      </c>
      <c r="C14" s="749" t="s">
        <v>252</v>
      </c>
      <c r="D14" s="749"/>
      <c r="E14" s="197">
        <v>606</v>
      </c>
      <c r="F14" s="193"/>
    </row>
  </sheetData>
  <mergeCells count="13">
    <mergeCell ref="B6:C6"/>
    <mergeCell ref="B3:C3"/>
    <mergeCell ref="B4:C4"/>
    <mergeCell ref="B5:C5"/>
    <mergeCell ref="E5:F5"/>
    <mergeCell ref="C13:D13"/>
    <mergeCell ref="C14:D14"/>
    <mergeCell ref="C7:D7"/>
    <mergeCell ref="C8:D8"/>
    <mergeCell ref="C9:D9"/>
    <mergeCell ref="C10:D10"/>
    <mergeCell ref="C11:D11"/>
    <mergeCell ref="C12:D12"/>
  </mergeCells>
  <hyperlinks>
    <hyperlink ref="B2" location="Santrauka!B34" display="EU CQ7 forma. Užtikrinimo priemonės, perimtos vykdant nuosavybės teisės realizavimo ir vykdymo procesus " xr:uid="{66135E76-FFCE-4B6F-97FA-FD538BBA4DB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6016-67E2-472D-B779-5FC08AA93DB0}">
  <sheetPr>
    <tabColor rgb="FF575783"/>
  </sheetPr>
  <dimension ref="B2:J13"/>
  <sheetViews>
    <sheetView workbookViewId="0">
      <selection activeCell="C6" sqref="C6"/>
    </sheetView>
  </sheetViews>
  <sheetFormatPr defaultColWidth="9.33203125" defaultRowHeight="14.4" x14ac:dyDescent="0.3"/>
  <cols>
    <col min="1" max="1" width="4.109375" style="24" customWidth="1"/>
    <col min="2" max="2" width="6.33203125" style="24" customWidth="1"/>
    <col min="3" max="3" width="55" style="24" customWidth="1"/>
    <col min="4" max="4" width="19.33203125" style="24" customWidth="1"/>
    <col min="5" max="5" width="27" style="24" customWidth="1"/>
    <col min="6" max="6" width="23.6640625" style="24" customWidth="1"/>
    <col min="7" max="7" width="21.33203125" style="24" customWidth="1"/>
    <col min="8" max="8" width="28.33203125" style="24" customWidth="1"/>
    <col min="9" max="16384" width="9.33203125" style="24"/>
  </cols>
  <sheetData>
    <row r="2" spans="2:10" ht="21" x14ac:dyDescent="0.4">
      <c r="B2" s="118" t="s">
        <v>1151</v>
      </c>
      <c r="C2" s="115"/>
      <c r="D2" s="115"/>
      <c r="E2" s="115"/>
      <c r="F2" s="115"/>
      <c r="G2" s="115"/>
      <c r="H2" s="115"/>
      <c r="I2" s="115"/>
      <c r="J2" s="42"/>
    </row>
    <row r="4" spans="2:10" ht="35.4" customHeight="1" x14ac:dyDescent="0.3">
      <c r="B4" s="44"/>
      <c r="C4" s="116"/>
      <c r="D4" s="752" t="s">
        <v>1322</v>
      </c>
      <c r="E4" s="752" t="s">
        <v>1323</v>
      </c>
      <c r="F4" s="122"/>
      <c r="G4" s="122"/>
      <c r="H4" s="122"/>
      <c r="I4" s="42"/>
      <c r="J4" s="42"/>
    </row>
    <row r="5" spans="2:10" ht="45" customHeight="1" x14ac:dyDescent="0.3">
      <c r="B5" s="44"/>
      <c r="C5" s="116"/>
      <c r="D5" s="752"/>
      <c r="E5" s="752"/>
      <c r="F5" s="122" t="s">
        <v>1324</v>
      </c>
      <c r="G5" s="122" t="s">
        <v>1325</v>
      </c>
      <c r="H5" s="122"/>
      <c r="I5" s="42"/>
      <c r="J5" s="42"/>
    </row>
    <row r="6" spans="2:10" ht="30" customHeight="1" x14ac:dyDescent="0.3">
      <c r="B6" s="44"/>
      <c r="C6" s="116" t="s">
        <v>2158</v>
      </c>
      <c r="D6" s="752"/>
      <c r="E6" s="122"/>
      <c r="F6" s="122"/>
      <c r="G6" s="122"/>
      <c r="H6" s="122" t="s">
        <v>1326</v>
      </c>
      <c r="I6" s="42"/>
      <c r="J6" s="42"/>
    </row>
    <row r="7" spans="2:10" ht="16.8" x14ac:dyDescent="0.3">
      <c r="B7" s="44"/>
      <c r="C7" s="116"/>
      <c r="D7" s="117" t="s">
        <v>241</v>
      </c>
      <c r="E7" s="117" t="s">
        <v>256</v>
      </c>
      <c r="F7" s="117" t="s">
        <v>257</v>
      </c>
      <c r="G7" s="117" t="s">
        <v>258</v>
      </c>
      <c r="H7" s="117" t="s">
        <v>259</v>
      </c>
      <c r="I7" s="42"/>
      <c r="J7" s="42"/>
    </row>
    <row r="8" spans="2:10" x14ac:dyDescent="0.3">
      <c r="B8" s="184">
        <v>1</v>
      </c>
      <c r="C8" s="185" t="s">
        <v>1064</v>
      </c>
      <c r="D8" s="186">
        <v>1187623</v>
      </c>
      <c r="E8" s="186">
        <v>2853070</v>
      </c>
      <c r="F8" s="186">
        <v>2713302</v>
      </c>
      <c r="G8" s="186">
        <v>139768</v>
      </c>
      <c r="H8" s="184"/>
      <c r="I8" s="42"/>
      <c r="J8" s="42"/>
    </row>
    <row r="9" spans="2:10" x14ac:dyDescent="0.3">
      <c r="B9" s="184">
        <v>2</v>
      </c>
      <c r="C9" s="185" t="s">
        <v>1327</v>
      </c>
      <c r="D9" s="186">
        <v>1608134</v>
      </c>
      <c r="E9" s="186">
        <v>0</v>
      </c>
      <c r="F9" s="186">
        <v>0</v>
      </c>
      <c r="G9" s="186">
        <v>0</v>
      </c>
      <c r="H9" s="187" t="s">
        <v>1328</v>
      </c>
      <c r="I9" s="42"/>
      <c r="J9" s="42"/>
    </row>
    <row r="10" spans="2:10" x14ac:dyDescent="0.3">
      <c r="B10" s="184">
        <v>3</v>
      </c>
      <c r="C10" s="185" t="s">
        <v>252</v>
      </c>
      <c r="D10" s="186">
        <v>2795757</v>
      </c>
      <c r="E10" s="186">
        <v>2853070</v>
      </c>
      <c r="F10" s="186">
        <v>2713302</v>
      </c>
      <c r="G10" s="188">
        <v>139768</v>
      </c>
      <c r="H10" s="184"/>
      <c r="I10" s="42"/>
      <c r="J10" s="42"/>
    </row>
    <row r="11" spans="2:10" x14ac:dyDescent="0.3">
      <c r="B11" s="184">
        <v>4</v>
      </c>
      <c r="C11" s="154" t="s">
        <v>1329</v>
      </c>
      <c r="D11" s="189">
        <v>23054</v>
      </c>
      <c r="E11" s="189">
        <v>73794</v>
      </c>
      <c r="F11" s="189">
        <v>64856</v>
      </c>
      <c r="G11" s="189">
        <v>8938</v>
      </c>
      <c r="H11" s="184" t="s">
        <v>1328</v>
      </c>
      <c r="I11" s="42"/>
      <c r="J11" s="42"/>
    </row>
    <row r="12" spans="2:10" x14ac:dyDescent="0.3">
      <c r="B12" s="149" t="s">
        <v>1330</v>
      </c>
      <c r="C12" s="154" t="s">
        <v>1331</v>
      </c>
      <c r="D12" s="189">
        <v>23054</v>
      </c>
      <c r="E12" s="189">
        <v>73794</v>
      </c>
      <c r="F12" s="190"/>
      <c r="G12" s="190"/>
      <c r="H12" s="187"/>
      <c r="I12" s="42"/>
      <c r="J12" s="42"/>
    </row>
    <row r="13" spans="2:10" x14ac:dyDescent="0.3">
      <c r="C13" s="69"/>
    </row>
  </sheetData>
  <mergeCells count="2">
    <mergeCell ref="D4:D6"/>
    <mergeCell ref="E4:E5"/>
  </mergeCells>
  <hyperlinks>
    <hyperlink ref="B2" location="Santrauka!B36" display="EU CR3 forma. KRM priemonių apžvalga.  Informacijos apie kredito rizikos mažinimo priemonių taikymą atskleidimas" xr:uid="{97C2EC07-3CBD-47B7-9AF1-2BA734D91193}"/>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5ECB-3B15-4DD2-AB4E-6B12E2C6A1C4}">
  <sheetPr>
    <tabColor rgb="FF575783"/>
  </sheetPr>
  <dimension ref="B2:I32"/>
  <sheetViews>
    <sheetView workbookViewId="0">
      <selection activeCell="C7" sqref="C7"/>
    </sheetView>
  </sheetViews>
  <sheetFormatPr defaultRowHeight="14.4" x14ac:dyDescent="0.3"/>
  <cols>
    <col min="1" max="1" width="8.88671875" style="98"/>
    <col min="2" max="2" width="6.6640625" style="119" customWidth="1"/>
    <col min="3" max="3" width="69.33203125" style="98" customWidth="1"/>
    <col min="4" max="4" width="21.21875" style="98" customWidth="1"/>
    <col min="5" max="5" width="23" style="98" customWidth="1"/>
    <col min="6" max="9" width="24.6640625" style="98" customWidth="1"/>
    <col min="10" max="16384" width="8.88671875" style="98"/>
  </cols>
  <sheetData>
    <row r="2" spans="2:9" ht="21" x14ac:dyDescent="0.4">
      <c r="B2" s="55" t="s">
        <v>213</v>
      </c>
    </row>
    <row r="4" spans="2:9" ht="40.200000000000003" customHeight="1" x14ac:dyDescent="0.3">
      <c r="B4" s="20"/>
      <c r="C4" s="753" t="s">
        <v>2159</v>
      </c>
      <c r="D4" s="754" t="s">
        <v>1332</v>
      </c>
      <c r="E4" s="754"/>
      <c r="F4" s="754" t="s">
        <v>1333</v>
      </c>
      <c r="G4" s="754"/>
      <c r="H4" s="754" t="s">
        <v>1334</v>
      </c>
      <c r="I4" s="754"/>
    </row>
    <row r="5" spans="2:9" x14ac:dyDescent="0.3">
      <c r="B5" s="62"/>
      <c r="C5" s="753"/>
      <c r="D5" s="120" t="s">
        <v>1115</v>
      </c>
      <c r="E5" s="120" t="s">
        <v>212</v>
      </c>
      <c r="F5" s="120" t="s">
        <v>1115</v>
      </c>
      <c r="G5" s="120" t="s">
        <v>212</v>
      </c>
      <c r="H5" s="120" t="s">
        <v>242</v>
      </c>
      <c r="I5" s="120" t="s">
        <v>1335</v>
      </c>
    </row>
    <row r="6" spans="2:9" x14ac:dyDescent="0.3">
      <c r="B6" s="62"/>
      <c r="C6" s="753"/>
      <c r="D6" s="121" t="s">
        <v>241</v>
      </c>
      <c r="E6" s="121" t="s">
        <v>256</v>
      </c>
      <c r="F6" s="121" t="s">
        <v>257</v>
      </c>
      <c r="G6" s="121" t="s">
        <v>258</v>
      </c>
      <c r="H6" s="121" t="s">
        <v>259</v>
      </c>
      <c r="I6" s="121" t="s">
        <v>260</v>
      </c>
    </row>
    <row r="7" spans="2:9" x14ac:dyDescent="0.3">
      <c r="B7" s="167">
        <v>1</v>
      </c>
      <c r="C7" s="174" t="s">
        <v>1336</v>
      </c>
      <c r="D7" s="175">
        <v>1726893</v>
      </c>
      <c r="E7" s="175">
        <v>0</v>
      </c>
      <c r="F7" s="175">
        <v>1733142</v>
      </c>
      <c r="G7" s="175">
        <v>757</v>
      </c>
      <c r="H7" s="175">
        <v>2376.1</v>
      </c>
      <c r="I7" s="176">
        <v>1.37037970493091E-3</v>
      </c>
    </row>
    <row r="8" spans="2:9" x14ac:dyDescent="0.3">
      <c r="B8" s="167">
        <v>2</v>
      </c>
      <c r="C8" s="177" t="s">
        <v>1337</v>
      </c>
      <c r="D8" s="175">
        <v>50898</v>
      </c>
      <c r="E8" s="175">
        <v>13376</v>
      </c>
      <c r="F8" s="175">
        <v>62197</v>
      </c>
      <c r="G8" s="175">
        <v>5391</v>
      </c>
      <c r="H8" s="175">
        <v>435.5</v>
      </c>
      <c r="I8" s="176">
        <v>6.443451500266319E-3</v>
      </c>
    </row>
    <row r="9" spans="2:9" x14ac:dyDescent="0.3">
      <c r="B9" s="167" t="s">
        <v>1338</v>
      </c>
      <c r="C9" s="177" t="s">
        <v>1339</v>
      </c>
      <c r="D9" s="175">
        <v>50511</v>
      </c>
      <c r="E9" s="175">
        <v>12167</v>
      </c>
      <c r="F9" s="175">
        <v>61810</v>
      </c>
      <c r="G9" s="175">
        <v>4907</v>
      </c>
      <c r="H9" s="175">
        <v>0</v>
      </c>
      <c r="I9" s="176">
        <v>0</v>
      </c>
    </row>
    <row r="10" spans="2:9" x14ac:dyDescent="0.3">
      <c r="B10" s="167" t="s">
        <v>1340</v>
      </c>
      <c r="C10" s="177" t="s">
        <v>1341</v>
      </c>
      <c r="D10" s="175">
        <v>387</v>
      </c>
      <c r="E10" s="175">
        <v>1209</v>
      </c>
      <c r="F10" s="175">
        <v>387</v>
      </c>
      <c r="G10" s="175">
        <v>484</v>
      </c>
      <c r="H10" s="175">
        <v>435.5</v>
      </c>
      <c r="I10" s="176">
        <v>0.5</v>
      </c>
    </row>
    <row r="11" spans="2:9" x14ac:dyDescent="0.3">
      <c r="B11" s="167">
        <v>3</v>
      </c>
      <c r="C11" s="177" t="s">
        <v>1342</v>
      </c>
      <c r="D11" s="175">
        <v>767</v>
      </c>
      <c r="E11" s="175">
        <v>0</v>
      </c>
      <c r="F11" s="175">
        <v>767</v>
      </c>
      <c r="G11" s="175">
        <v>0</v>
      </c>
      <c r="H11" s="175">
        <v>0</v>
      </c>
      <c r="I11" s="176">
        <v>0</v>
      </c>
    </row>
    <row r="12" spans="2:9" x14ac:dyDescent="0.3">
      <c r="B12" s="167" t="s">
        <v>602</v>
      </c>
      <c r="C12" s="177" t="s">
        <v>1343</v>
      </c>
      <c r="D12" s="175">
        <v>159081</v>
      </c>
      <c r="E12" s="175">
        <v>0</v>
      </c>
      <c r="F12" s="175">
        <v>159081</v>
      </c>
      <c r="G12" s="175">
        <v>0</v>
      </c>
      <c r="H12" s="175">
        <v>0</v>
      </c>
      <c r="I12" s="176">
        <v>0</v>
      </c>
    </row>
    <row r="13" spans="2:9" x14ac:dyDescent="0.3">
      <c r="B13" s="167">
        <v>4</v>
      </c>
      <c r="C13" s="177" t="s">
        <v>1344</v>
      </c>
      <c r="D13" s="175">
        <v>45829</v>
      </c>
      <c r="E13" s="175">
        <v>2261</v>
      </c>
      <c r="F13" s="175">
        <v>29010</v>
      </c>
      <c r="G13" s="175">
        <v>410</v>
      </c>
      <c r="H13" s="175">
        <v>6954.8</v>
      </c>
      <c r="I13" s="176">
        <v>0.23639700883752549</v>
      </c>
    </row>
    <row r="14" spans="2:9" x14ac:dyDescent="0.3">
      <c r="B14" s="167">
        <v>5</v>
      </c>
      <c r="C14" s="177" t="s">
        <v>1345</v>
      </c>
      <c r="D14" s="175"/>
      <c r="E14" s="175"/>
      <c r="F14" s="175"/>
      <c r="G14" s="175"/>
      <c r="H14" s="175"/>
      <c r="I14" s="176"/>
    </row>
    <row r="15" spans="2:9" x14ac:dyDescent="0.3">
      <c r="B15" s="167">
        <v>6</v>
      </c>
      <c r="C15" s="177" t="s">
        <v>1346</v>
      </c>
      <c r="D15" s="175">
        <v>300386</v>
      </c>
      <c r="E15" s="175">
        <v>169117</v>
      </c>
      <c r="F15" s="175">
        <v>258303</v>
      </c>
      <c r="G15" s="175">
        <v>13939.6</v>
      </c>
      <c r="H15" s="175">
        <v>218262.3</v>
      </c>
      <c r="I15" s="176">
        <v>0.80171986309269749</v>
      </c>
    </row>
    <row r="16" spans="2:9" x14ac:dyDescent="0.3">
      <c r="B16" s="167">
        <v>6.1</v>
      </c>
      <c r="C16" s="177" t="s">
        <v>1347</v>
      </c>
      <c r="D16" s="175"/>
      <c r="E16" s="175"/>
      <c r="F16" s="175"/>
      <c r="G16" s="175"/>
      <c r="H16" s="175"/>
      <c r="I16" s="176"/>
    </row>
    <row r="17" spans="2:9" x14ac:dyDescent="0.3">
      <c r="B17" s="167">
        <v>7</v>
      </c>
      <c r="C17" s="174" t="s">
        <v>1348</v>
      </c>
      <c r="D17" s="175">
        <v>44992</v>
      </c>
      <c r="E17" s="175">
        <v>0</v>
      </c>
      <c r="F17" s="175">
        <v>44992</v>
      </c>
      <c r="G17" s="175">
        <v>0</v>
      </c>
      <c r="H17" s="175">
        <v>111146.5</v>
      </c>
      <c r="I17" s="176">
        <v>2.4703613975817924</v>
      </c>
    </row>
    <row r="18" spans="2:9" x14ac:dyDescent="0.3">
      <c r="B18" s="167" t="s">
        <v>1349</v>
      </c>
      <c r="C18" s="174" t="s">
        <v>1350</v>
      </c>
      <c r="D18" s="175"/>
      <c r="E18" s="175"/>
      <c r="F18" s="175"/>
      <c r="G18" s="175"/>
      <c r="H18" s="175"/>
      <c r="I18" s="176"/>
    </row>
    <row r="19" spans="2:9" x14ac:dyDescent="0.3">
      <c r="B19" s="167" t="s">
        <v>1351</v>
      </c>
      <c r="C19" s="174" t="s">
        <v>1352</v>
      </c>
      <c r="D19" s="175">
        <v>44992</v>
      </c>
      <c r="E19" s="175">
        <v>0</v>
      </c>
      <c r="F19" s="175">
        <v>44992</v>
      </c>
      <c r="G19" s="175">
        <v>0</v>
      </c>
      <c r="H19" s="175">
        <v>111146.5</v>
      </c>
      <c r="I19" s="176">
        <v>2.4703613975817924</v>
      </c>
    </row>
    <row r="20" spans="2:9" x14ac:dyDescent="0.3">
      <c r="B20" s="167">
        <v>8</v>
      </c>
      <c r="C20" s="177" t="s">
        <v>1353</v>
      </c>
      <c r="D20" s="175">
        <v>519453</v>
      </c>
      <c r="E20" s="175">
        <v>93990</v>
      </c>
      <c r="F20" s="175">
        <v>516748</v>
      </c>
      <c r="G20" s="175">
        <v>26339</v>
      </c>
      <c r="H20" s="175">
        <v>389186.3</v>
      </c>
      <c r="I20" s="176">
        <v>0.71661870013460083</v>
      </c>
    </row>
    <row r="21" spans="2:9" x14ac:dyDescent="0.3">
      <c r="B21" s="167">
        <v>9</v>
      </c>
      <c r="C21" s="177" t="s">
        <v>1354</v>
      </c>
      <c r="D21" s="175">
        <v>2473317</v>
      </c>
      <c r="E21" s="175">
        <v>302211</v>
      </c>
      <c r="F21" s="175">
        <v>2460376</v>
      </c>
      <c r="G21" s="175">
        <v>115117</v>
      </c>
      <c r="H21" s="175">
        <v>1435435.5</v>
      </c>
      <c r="I21" s="176">
        <v>0.55734397259087876</v>
      </c>
    </row>
    <row r="22" spans="2:9" ht="28.8" x14ac:dyDescent="0.3">
      <c r="B22" s="167">
        <v>9.1</v>
      </c>
      <c r="C22" s="177" t="s">
        <v>1355</v>
      </c>
      <c r="D22" s="175">
        <v>1009140</v>
      </c>
      <c r="E22" s="175">
        <v>16252</v>
      </c>
      <c r="F22" s="175">
        <v>1009117</v>
      </c>
      <c r="G22" s="175">
        <v>6432</v>
      </c>
      <c r="H22" s="175">
        <v>297481.5</v>
      </c>
      <c r="I22" s="176">
        <v>0.29292678147484758</v>
      </c>
    </row>
    <row r="23" spans="2:9" ht="28.8" x14ac:dyDescent="0.3">
      <c r="B23" s="167">
        <v>9.1999999999999993</v>
      </c>
      <c r="C23" s="177" t="s">
        <v>1356</v>
      </c>
      <c r="D23" s="175">
        <v>32115</v>
      </c>
      <c r="E23" s="175">
        <v>0</v>
      </c>
      <c r="F23" s="175">
        <v>32099</v>
      </c>
      <c r="G23" s="175">
        <v>0</v>
      </c>
      <c r="H23" s="175">
        <v>12034.8</v>
      </c>
      <c r="I23" s="176">
        <v>0.37492756783700426</v>
      </c>
    </row>
    <row r="24" spans="2:9" ht="28.8" x14ac:dyDescent="0.3">
      <c r="B24" s="167">
        <v>9.3000000000000007</v>
      </c>
      <c r="C24" s="177" t="s">
        <v>1357</v>
      </c>
      <c r="D24" s="175">
        <v>893628</v>
      </c>
      <c r="E24" s="175">
        <v>174978</v>
      </c>
      <c r="F24" s="175">
        <v>885812</v>
      </c>
      <c r="G24" s="175">
        <v>64572</v>
      </c>
      <c r="H24" s="175">
        <v>599273.69999999995</v>
      </c>
      <c r="I24" s="176">
        <v>0.630559542248186</v>
      </c>
    </row>
    <row r="25" spans="2:9" ht="28.8" x14ac:dyDescent="0.3">
      <c r="B25" s="167">
        <v>9.4</v>
      </c>
      <c r="C25" s="177" t="s">
        <v>1358</v>
      </c>
      <c r="D25" s="175">
        <v>420829</v>
      </c>
      <c r="E25" s="175">
        <v>6311</v>
      </c>
      <c r="F25" s="175">
        <v>420830</v>
      </c>
      <c r="G25" s="175">
        <v>2524</v>
      </c>
      <c r="H25" s="175">
        <v>295485</v>
      </c>
      <c r="I25" s="176">
        <v>0.69796198925721742</v>
      </c>
    </row>
    <row r="26" spans="2:9" x14ac:dyDescent="0.3">
      <c r="B26" s="167">
        <v>9.5</v>
      </c>
      <c r="C26" s="177" t="s">
        <v>1359</v>
      </c>
      <c r="D26" s="175">
        <v>117605</v>
      </c>
      <c r="E26" s="175">
        <v>104670</v>
      </c>
      <c r="F26" s="175">
        <v>112518</v>
      </c>
      <c r="G26" s="175">
        <v>41589</v>
      </c>
      <c r="H26" s="175">
        <v>231160.5</v>
      </c>
      <c r="I26" s="176">
        <v>1.5</v>
      </c>
    </row>
    <row r="27" spans="2:9" x14ac:dyDescent="0.3">
      <c r="B27" s="167">
        <v>10</v>
      </c>
      <c r="C27" s="177" t="s">
        <v>1360</v>
      </c>
      <c r="D27" s="175">
        <v>74719</v>
      </c>
      <c r="E27" s="175">
        <v>8576</v>
      </c>
      <c r="F27" s="175">
        <v>72620</v>
      </c>
      <c r="G27" s="175">
        <v>2488</v>
      </c>
      <c r="H27" s="175">
        <v>87482</v>
      </c>
      <c r="I27" s="176">
        <v>1.1647494274910795</v>
      </c>
    </row>
    <row r="28" spans="2:9" x14ac:dyDescent="0.3">
      <c r="B28" s="167" t="s">
        <v>1361</v>
      </c>
      <c r="C28" s="177" t="s">
        <v>1362</v>
      </c>
      <c r="D28" s="175"/>
      <c r="E28" s="175"/>
      <c r="F28" s="175"/>
      <c r="G28" s="175"/>
      <c r="H28" s="175"/>
      <c r="I28" s="176"/>
    </row>
    <row r="29" spans="2:9" x14ac:dyDescent="0.3">
      <c r="B29" s="167" t="s">
        <v>1363</v>
      </c>
      <c r="C29" s="177" t="s">
        <v>1364</v>
      </c>
      <c r="D29" s="175">
        <v>2132</v>
      </c>
      <c r="E29" s="175">
        <v>0</v>
      </c>
      <c r="F29" s="175">
        <v>2132</v>
      </c>
      <c r="G29" s="175">
        <v>0</v>
      </c>
      <c r="H29" s="175">
        <v>26650</v>
      </c>
      <c r="I29" s="176">
        <v>12.5</v>
      </c>
    </row>
    <row r="30" spans="2:9" x14ac:dyDescent="0.3">
      <c r="B30" s="167" t="s">
        <v>1365</v>
      </c>
      <c r="C30" s="177" t="s">
        <v>1366</v>
      </c>
      <c r="D30" s="175">
        <v>151307</v>
      </c>
      <c r="E30" s="175">
        <v>0</v>
      </c>
      <c r="F30" s="175">
        <v>159925</v>
      </c>
      <c r="G30" s="175">
        <v>10625</v>
      </c>
      <c r="H30" s="175">
        <v>72088.100000000006</v>
      </c>
      <c r="I30" s="176">
        <v>0.42268015244796253</v>
      </c>
    </row>
    <row r="31" spans="2:9" x14ac:dyDescent="0.3">
      <c r="B31" s="178">
        <v>11</v>
      </c>
      <c r="C31" s="179" t="s">
        <v>518</v>
      </c>
      <c r="D31" s="180"/>
      <c r="E31" s="180"/>
      <c r="F31" s="180"/>
      <c r="G31" s="180"/>
      <c r="H31" s="180"/>
      <c r="I31" s="181"/>
    </row>
    <row r="32" spans="2:9" x14ac:dyDescent="0.3">
      <c r="B32" s="171">
        <v>12</v>
      </c>
      <c r="C32" s="182" t="s">
        <v>1367</v>
      </c>
      <c r="D32" s="166">
        <v>5549774</v>
      </c>
      <c r="E32" s="166">
        <v>589531</v>
      </c>
      <c r="F32" s="166">
        <v>5499293</v>
      </c>
      <c r="G32" s="166">
        <v>175066.6</v>
      </c>
      <c r="H32" s="166">
        <v>2350017.1</v>
      </c>
      <c r="I32" s="183">
        <v>0.41414666423326435</v>
      </c>
    </row>
  </sheetData>
  <mergeCells count="4">
    <mergeCell ref="C4:C6"/>
    <mergeCell ref="D4:E4"/>
    <mergeCell ref="F4:G4"/>
    <mergeCell ref="H4:I4"/>
  </mergeCells>
  <hyperlinks>
    <hyperlink ref="B2" location="Santrauka!B38" display="EU CR4 forma. Standartizuotas metodas. Kredito rizikos pozicija ir KRM poveikis" xr:uid="{9E90F778-B6C8-4EC5-81D9-F9AB5189554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7A33D-81DF-435D-A715-29E87DA8FD54}">
  <sheetPr>
    <tabColor rgb="FF575783"/>
  </sheetPr>
  <dimension ref="B2:AD38"/>
  <sheetViews>
    <sheetView workbookViewId="0">
      <selection activeCell="C7" sqref="C7"/>
    </sheetView>
  </sheetViews>
  <sheetFormatPr defaultRowHeight="13.8" x14ac:dyDescent="0.3"/>
  <cols>
    <col min="1" max="1" width="5.109375" style="56" customWidth="1"/>
    <col min="2" max="2" width="8.33203125" style="123" customWidth="1"/>
    <col min="3" max="3" width="67.5546875" style="56" customWidth="1"/>
    <col min="4" max="4" width="9.109375" style="56" bestFit="1" customWidth="1"/>
    <col min="5" max="7" width="4.44140625" style="56" customWidth="1"/>
    <col min="8" max="8" width="7.5546875" style="56" bestFit="1" customWidth="1"/>
    <col min="9" max="9" width="6.5546875" style="56" bestFit="1" customWidth="1"/>
    <col min="10" max="10" width="4.5546875" style="56" bestFit="1" customWidth="1"/>
    <col min="11" max="11" width="4.44140625" style="56" customWidth="1"/>
    <col min="12" max="13" width="6.5546875" style="56" bestFit="1" customWidth="1"/>
    <col min="14" max="14" width="7.5546875" style="56" bestFit="1" customWidth="1"/>
    <col min="15" max="15" width="4.44140625" style="56" customWidth="1"/>
    <col min="16" max="16" width="7.5546875" style="56" bestFit="1" customWidth="1"/>
    <col min="17" max="17" width="4.44140625" style="56" customWidth="1"/>
    <col min="18" max="18" width="6.5546875" style="56" bestFit="1" customWidth="1"/>
    <col min="19" max="19" width="8.21875" style="56" customWidth="1"/>
    <col min="20" max="22" width="6.33203125" style="56" customWidth="1"/>
    <col min="23" max="23" width="7.5546875" style="56" bestFit="1" customWidth="1"/>
    <col min="24" max="26" width="6.33203125" style="56" customWidth="1"/>
    <col min="27" max="27" width="7" style="56" customWidth="1"/>
    <col min="28" max="28" width="7.44140625" style="56" customWidth="1"/>
    <col min="29" max="29" width="9.109375" style="56" bestFit="1" customWidth="1"/>
    <col min="30" max="30" width="13.6640625" style="56" customWidth="1"/>
    <col min="31" max="16384" width="8.88671875" style="56"/>
  </cols>
  <sheetData>
    <row r="2" spans="2:30" ht="21" x14ac:dyDescent="0.4">
      <c r="B2" s="55" t="s">
        <v>214</v>
      </c>
    </row>
    <row r="4" spans="2:30" x14ac:dyDescent="0.3">
      <c r="B4" s="71"/>
      <c r="C4" s="755" t="s">
        <v>2159</v>
      </c>
      <c r="D4" s="755" t="s">
        <v>1368</v>
      </c>
      <c r="E4" s="755"/>
      <c r="F4" s="755"/>
      <c r="G4" s="755"/>
      <c r="H4" s="755"/>
      <c r="I4" s="755"/>
      <c r="J4" s="755"/>
      <c r="K4" s="755"/>
      <c r="L4" s="755"/>
      <c r="M4" s="755"/>
      <c r="N4" s="755"/>
      <c r="O4" s="755"/>
      <c r="P4" s="755"/>
      <c r="Q4" s="755"/>
      <c r="R4" s="755"/>
      <c r="S4" s="755"/>
      <c r="T4" s="755"/>
      <c r="U4" s="755"/>
      <c r="V4" s="755"/>
      <c r="W4" s="755"/>
      <c r="X4" s="755"/>
      <c r="Y4" s="755"/>
      <c r="Z4" s="755"/>
      <c r="AA4" s="755"/>
      <c r="AB4" s="755"/>
      <c r="AC4" s="756" t="s">
        <v>252</v>
      </c>
      <c r="AD4" s="756" t="s">
        <v>1369</v>
      </c>
    </row>
    <row r="5" spans="2:30" x14ac:dyDescent="0.3">
      <c r="B5" s="124"/>
      <c r="C5" s="755"/>
      <c r="D5" s="125">
        <v>0</v>
      </c>
      <c r="E5" s="125">
        <v>0.02</v>
      </c>
      <c r="F5" s="125">
        <v>0.04</v>
      </c>
      <c r="G5" s="125">
        <v>0.1</v>
      </c>
      <c r="H5" s="125">
        <v>0.2</v>
      </c>
      <c r="I5" s="125">
        <v>0.3</v>
      </c>
      <c r="J5" s="125">
        <v>0.35</v>
      </c>
      <c r="K5" s="125">
        <v>0.4</v>
      </c>
      <c r="L5" s="125">
        <v>0.45</v>
      </c>
      <c r="M5" s="125">
        <v>0.5</v>
      </c>
      <c r="N5" s="125">
        <v>0.6</v>
      </c>
      <c r="O5" s="125">
        <v>0.7</v>
      </c>
      <c r="P5" s="125">
        <v>0.75</v>
      </c>
      <c r="Q5" s="125">
        <v>0.8</v>
      </c>
      <c r="R5" s="125">
        <v>0.9</v>
      </c>
      <c r="S5" s="125">
        <v>1</v>
      </c>
      <c r="T5" s="125">
        <v>1.05</v>
      </c>
      <c r="U5" s="125">
        <v>1.1000000000000001</v>
      </c>
      <c r="V5" s="125">
        <v>1.3</v>
      </c>
      <c r="W5" s="125">
        <v>1.5</v>
      </c>
      <c r="X5" s="125">
        <v>2.5</v>
      </c>
      <c r="Y5" s="125">
        <v>3.7</v>
      </c>
      <c r="Z5" s="125">
        <v>4</v>
      </c>
      <c r="AA5" s="125">
        <v>12.5</v>
      </c>
      <c r="AB5" s="125" t="s">
        <v>1370</v>
      </c>
      <c r="AC5" s="756"/>
      <c r="AD5" s="756"/>
    </row>
    <row r="6" spans="2:30" x14ac:dyDescent="0.3">
      <c r="B6" s="124"/>
      <c r="C6" s="755"/>
      <c r="D6" s="106" t="s">
        <v>241</v>
      </c>
      <c r="E6" s="106" t="s">
        <v>256</v>
      </c>
      <c r="F6" s="106" t="s">
        <v>257</v>
      </c>
      <c r="G6" s="106" t="s">
        <v>258</v>
      </c>
      <c r="H6" s="106" t="s">
        <v>259</v>
      </c>
      <c r="I6" s="106" t="s">
        <v>260</v>
      </c>
      <c r="J6" s="106" t="s">
        <v>1371</v>
      </c>
      <c r="K6" s="106" t="s">
        <v>1372</v>
      </c>
      <c r="L6" s="106" t="s">
        <v>1096</v>
      </c>
      <c r="M6" s="106" t="s">
        <v>1097</v>
      </c>
      <c r="N6" s="106" t="s">
        <v>1098</v>
      </c>
      <c r="O6" s="106" t="s">
        <v>1099</v>
      </c>
      <c r="P6" s="106" t="s">
        <v>1174</v>
      </c>
      <c r="Q6" s="106" t="s">
        <v>1175</v>
      </c>
      <c r="R6" s="106" t="s">
        <v>1176</v>
      </c>
      <c r="S6" s="106" t="s">
        <v>1373</v>
      </c>
      <c r="T6" s="106" t="s">
        <v>1374</v>
      </c>
      <c r="U6" s="106" t="s">
        <v>1375</v>
      </c>
      <c r="V6" s="106" t="s">
        <v>1376</v>
      </c>
      <c r="W6" s="106" t="s">
        <v>1377</v>
      </c>
      <c r="X6" s="106" t="s">
        <v>1378</v>
      </c>
      <c r="Y6" s="106" t="s">
        <v>1379</v>
      </c>
      <c r="Z6" s="106" t="s">
        <v>1380</v>
      </c>
      <c r="AA6" s="106" t="s">
        <v>1381</v>
      </c>
      <c r="AB6" s="106" t="s">
        <v>1382</v>
      </c>
      <c r="AC6" s="106" t="s">
        <v>1383</v>
      </c>
      <c r="AD6" s="106" t="s">
        <v>1384</v>
      </c>
    </row>
    <row r="7" spans="2:30" x14ac:dyDescent="0.3">
      <c r="B7" s="167">
        <v>1</v>
      </c>
      <c r="C7" s="168" t="s">
        <v>1336</v>
      </c>
      <c r="D7" s="169">
        <v>1728122</v>
      </c>
      <c r="E7" s="169"/>
      <c r="F7" s="169"/>
      <c r="G7" s="169"/>
      <c r="H7" s="169">
        <v>1708</v>
      </c>
      <c r="I7" s="169"/>
      <c r="J7" s="169"/>
      <c r="K7" s="169"/>
      <c r="L7" s="169"/>
      <c r="M7" s="169">
        <v>4069</v>
      </c>
      <c r="N7" s="169"/>
      <c r="O7" s="169"/>
      <c r="P7" s="169"/>
      <c r="Q7" s="169"/>
      <c r="R7" s="169"/>
      <c r="S7" s="169"/>
      <c r="T7" s="169"/>
      <c r="U7" s="169"/>
      <c r="V7" s="169"/>
      <c r="W7" s="169"/>
      <c r="X7" s="169"/>
      <c r="Y7" s="169"/>
      <c r="Z7" s="169"/>
      <c r="AA7" s="169"/>
      <c r="AB7" s="169"/>
      <c r="AC7" s="169">
        <v>1733899</v>
      </c>
      <c r="AD7" s="169">
        <v>0</v>
      </c>
    </row>
    <row r="8" spans="2:30" x14ac:dyDescent="0.3">
      <c r="B8" s="167">
        <v>2</v>
      </c>
      <c r="C8" s="170" t="s">
        <v>1337</v>
      </c>
      <c r="D8" s="169">
        <v>66717</v>
      </c>
      <c r="E8" s="169"/>
      <c r="F8" s="169"/>
      <c r="G8" s="169"/>
      <c r="H8" s="169"/>
      <c r="I8" s="169"/>
      <c r="J8" s="169"/>
      <c r="K8" s="169"/>
      <c r="L8" s="169"/>
      <c r="M8" s="169">
        <v>871</v>
      </c>
      <c r="N8" s="169"/>
      <c r="O8" s="169"/>
      <c r="P8" s="169"/>
      <c r="Q8" s="169"/>
      <c r="R8" s="169"/>
      <c r="S8" s="169"/>
      <c r="T8" s="169"/>
      <c r="U8" s="169"/>
      <c r="V8" s="169"/>
      <c r="W8" s="169"/>
      <c r="X8" s="169"/>
      <c r="Y8" s="169"/>
      <c r="Z8" s="169"/>
      <c r="AA8" s="169"/>
      <c r="AB8" s="169"/>
      <c r="AC8" s="169">
        <v>67588</v>
      </c>
      <c r="AD8" s="169">
        <v>67588</v>
      </c>
    </row>
    <row r="9" spans="2:30" x14ac:dyDescent="0.3">
      <c r="B9" s="167" t="s">
        <v>1338</v>
      </c>
      <c r="C9" s="170" t="s">
        <v>1339</v>
      </c>
      <c r="D9" s="169">
        <v>66717</v>
      </c>
      <c r="E9" s="169"/>
      <c r="F9" s="169"/>
      <c r="G9" s="169"/>
      <c r="H9" s="169"/>
      <c r="I9" s="169"/>
      <c r="J9" s="169"/>
      <c r="K9" s="169"/>
      <c r="L9" s="169"/>
      <c r="M9" s="169"/>
      <c r="N9" s="169"/>
      <c r="O9" s="169"/>
      <c r="P9" s="169"/>
      <c r="Q9" s="169"/>
      <c r="R9" s="169"/>
      <c r="S9" s="169"/>
      <c r="T9" s="169"/>
      <c r="U9" s="169"/>
      <c r="V9" s="169"/>
      <c r="W9" s="169"/>
      <c r="X9" s="169"/>
      <c r="Y9" s="169"/>
      <c r="Z9" s="169"/>
      <c r="AA9" s="169"/>
      <c r="AB9" s="169"/>
      <c r="AC9" s="169">
        <v>66717</v>
      </c>
      <c r="AD9" s="169">
        <v>66717</v>
      </c>
    </row>
    <row r="10" spans="2:30" x14ac:dyDescent="0.3">
      <c r="B10" s="167" t="s">
        <v>1340</v>
      </c>
      <c r="C10" s="170" t="s">
        <v>1341</v>
      </c>
      <c r="D10" s="169"/>
      <c r="E10" s="169"/>
      <c r="F10" s="169"/>
      <c r="G10" s="169"/>
      <c r="H10" s="169"/>
      <c r="I10" s="169"/>
      <c r="J10" s="169"/>
      <c r="K10" s="169"/>
      <c r="L10" s="169"/>
      <c r="M10" s="169">
        <v>871</v>
      </c>
      <c r="N10" s="169"/>
      <c r="O10" s="169"/>
      <c r="P10" s="169"/>
      <c r="Q10" s="169"/>
      <c r="R10" s="169"/>
      <c r="S10" s="169"/>
      <c r="T10" s="169"/>
      <c r="U10" s="169"/>
      <c r="V10" s="169"/>
      <c r="W10" s="169"/>
      <c r="X10" s="169"/>
      <c r="Y10" s="169"/>
      <c r="Z10" s="169"/>
      <c r="AA10" s="169"/>
      <c r="AB10" s="169"/>
      <c r="AC10" s="169">
        <v>871</v>
      </c>
      <c r="AD10" s="169">
        <v>871</v>
      </c>
    </row>
    <row r="11" spans="2:30" x14ac:dyDescent="0.3">
      <c r="B11" s="167">
        <v>3</v>
      </c>
      <c r="C11" s="170" t="s">
        <v>1342</v>
      </c>
      <c r="D11" s="169">
        <v>767</v>
      </c>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v>767</v>
      </c>
      <c r="AD11" s="169">
        <v>0</v>
      </c>
    </row>
    <row r="12" spans="2:30" x14ac:dyDescent="0.3">
      <c r="B12" s="167" t="s">
        <v>602</v>
      </c>
      <c r="C12" s="170" t="s">
        <v>1343</v>
      </c>
      <c r="D12" s="169">
        <v>159081</v>
      </c>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v>159081</v>
      </c>
      <c r="AD12" s="169">
        <v>0</v>
      </c>
    </row>
    <row r="13" spans="2:30" x14ac:dyDescent="0.3">
      <c r="B13" s="167">
        <v>4</v>
      </c>
      <c r="C13" s="170" t="s">
        <v>1344</v>
      </c>
      <c r="D13" s="169"/>
      <c r="E13" s="169"/>
      <c r="F13" s="169"/>
      <c r="G13" s="169"/>
      <c r="H13" s="169">
        <v>24066</v>
      </c>
      <c r="I13" s="169">
        <v>2840</v>
      </c>
      <c r="J13" s="169"/>
      <c r="K13" s="169"/>
      <c r="L13" s="169"/>
      <c r="M13" s="169">
        <v>2481</v>
      </c>
      <c r="N13" s="169"/>
      <c r="O13" s="169"/>
      <c r="P13" s="169"/>
      <c r="Q13" s="169"/>
      <c r="R13" s="169"/>
      <c r="S13" s="169"/>
      <c r="T13" s="169"/>
      <c r="U13" s="169"/>
      <c r="V13" s="169"/>
      <c r="W13" s="169"/>
      <c r="X13" s="169"/>
      <c r="Y13" s="169"/>
      <c r="Z13" s="169"/>
      <c r="AA13" s="169"/>
      <c r="AB13" s="169"/>
      <c r="AC13" s="169">
        <v>29420</v>
      </c>
      <c r="AD13" s="169">
        <v>1673.4700384494961</v>
      </c>
    </row>
    <row r="14" spans="2:30" x14ac:dyDescent="0.3">
      <c r="B14" s="167">
        <v>5</v>
      </c>
      <c r="C14" s="170" t="s">
        <v>1345</v>
      </c>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row>
    <row r="15" spans="2:30" x14ac:dyDescent="0.3">
      <c r="B15" s="167">
        <v>6</v>
      </c>
      <c r="C15" s="170" t="s">
        <v>1346</v>
      </c>
      <c r="D15" s="169"/>
      <c r="E15" s="169"/>
      <c r="F15" s="169"/>
      <c r="G15" s="169"/>
      <c r="H15" s="169">
        <v>2191</v>
      </c>
      <c r="I15" s="169"/>
      <c r="J15" s="169"/>
      <c r="K15" s="169"/>
      <c r="L15" s="169"/>
      <c r="M15" s="169">
        <v>22885</v>
      </c>
      <c r="N15" s="169"/>
      <c r="O15" s="169"/>
      <c r="P15" s="169">
        <v>52880</v>
      </c>
      <c r="Q15" s="169"/>
      <c r="R15" s="169"/>
      <c r="S15" s="169">
        <v>190136.6</v>
      </c>
      <c r="T15" s="169"/>
      <c r="U15" s="169"/>
      <c r="V15" s="169"/>
      <c r="W15" s="169">
        <v>4150</v>
      </c>
      <c r="X15" s="169"/>
      <c r="Y15" s="169"/>
      <c r="Z15" s="169"/>
      <c r="AA15" s="169"/>
      <c r="AB15" s="169"/>
      <c r="AC15" s="169">
        <v>272242.59999999998</v>
      </c>
      <c r="AD15" s="169">
        <v>163976.56867999947</v>
      </c>
    </row>
    <row r="16" spans="2:30" x14ac:dyDescent="0.3">
      <c r="B16" s="167">
        <v>6.1</v>
      </c>
      <c r="C16" s="170" t="s">
        <v>1347</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row>
    <row r="17" spans="2:30" x14ac:dyDescent="0.3">
      <c r="B17" s="167">
        <v>7</v>
      </c>
      <c r="C17" s="168" t="s">
        <v>1348</v>
      </c>
      <c r="D17" s="169"/>
      <c r="E17" s="169"/>
      <c r="F17" s="169"/>
      <c r="G17" s="169"/>
      <c r="H17" s="169"/>
      <c r="I17" s="169"/>
      <c r="J17" s="169"/>
      <c r="K17" s="169"/>
      <c r="L17" s="169"/>
      <c r="M17" s="169"/>
      <c r="N17" s="169"/>
      <c r="O17" s="169"/>
      <c r="P17" s="169"/>
      <c r="Q17" s="169"/>
      <c r="R17" s="169"/>
      <c r="S17" s="169">
        <v>889</v>
      </c>
      <c r="T17" s="169"/>
      <c r="U17" s="169"/>
      <c r="V17" s="169"/>
      <c r="W17" s="169"/>
      <c r="X17" s="169">
        <v>44103</v>
      </c>
      <c r="Y17" s="169"/>
      <c r="Z17" s="169"/>
      <c r="AA17" s="169"/>
      <c r="AB17" s="169"/>
      <c r="AC17" s="169">
        <v>44992</v>
      </c>
      <c r="AD17" s="169">
        <v>44734.144977460237</v>
      </c>
    </row>
    <row r="18" spans="2:30" x14ac:dyDescent="0.3">
      <c r="B18" s="167" t="s">
        <v>1349</v>
      </c>
      <c r="C18" s="168" t="s">
        <v>1385</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row>
    <row r="19" spans="2:30" x14ac:dyDescent="0.3">
      <c r="B19" s="167" t="s">
        <v>1351</v>
      </c>
      <c r="C19" s="168" t="s">
        <v>1352</v>
      </c>
      <c r="D19" s="169"/>
      <c r="E19" s="169"/>
      <c r="F19" s="169"/>
      <c r="G19" s="169"/>
      <c r="H19" s="169"/>
      <c r="I19" s="169"/>
      <c r="J19" s="169"/>
      <c r="K19" s="169"/>
      <c r="L19" s="169"/>
      <c r="M19" s="169"/>
      <c r="N19" s="169"/>
      <c r="O19" s="169"/>
      <c r="P19" s="169"/>
      <c r="Q19" s="169"/>
      <c r="R19" s="169"/>
      <c r="S19" s="169">
        <v>889</v>
      </c>
      <c r="T19" s="169"/>
      <c r="U19" s="169"/>
      <c r="V19" s="169"/>
      <c r="W19" s="169"/>
      <c r="X19" s="169">
        <v>44103</v>
      </c>
      <c r="Y19" s="169"/>
      <c r="Z19" s="169"/>
      <c r="AA19" s="169"/>
      <c r="AB19" s="169"/>
      <c r="AC19" s="169">
        <v>44992</v>
      </c>
      <c r="AD19" s="169">
        <v>44734.144977460237</v>
      </c>
    </row>
    <row r="20" spans="2:30" x14ac:dyDescent="0.3">
      <c r="B20" s="167">
        <v>8</v>
      </c>
      <c r="C20" s="170" t="s">
        <v>1353</v>
      </c>
      <c r="D20" s="169"/>
      <c r="E20" s="169"/>
      <c r="F20" s="169"/>
      <c r="G20" s="169"/>
      <c r="H20" s="169"/>
      <c r="I20" s="169"/>
      <c r="J20" s="169"/>
      <c r="K20" s="169"/>
      <c r="L20" s="169">
        <v>5059</v>
      </c>
      <c r="M20" s="169"/>
      <c r="N20" s="169"/>
      <c r="O20" s="169"/>
      <c r="P20" s="169">
        <v>537971</v>
      </c>
      <c r="Q20" s="169"/>
      <c r="R20" s="169"/>
      <c r="S20" s="169">
        <v>57</v>
      </c>
      <c r="T20" s="169"/>
      <c r="U20" s="169"/>
      <c r="V20" s="169"/>
      <c r="W20" s="169"/>
      <c r="X20" s="169"/>
      <c r="Y20" s="169"/>
      <c r="Z20" s="169"/>
      <c r="AA20" s="169"/>
      <c r="AB20" s="169"/>
      <c r="AC20" s="169">
        <v>543087</v>
      </c>
      <c r="AD20" s="169">
        <v>543087</v>
      </c>
    </row>
    <row r="21" spans="2:30" x14ac:dyDescent="0.3">
      <c r="B21" s="167">
        <v>9</v>
      </c>
      <c r="C21" s="170" t="s">
        <v>1386</v>
      </c>
      <c r="D21" s="169"/>
      <c r="E21" s="169"/>
      <c r="F21" s="169"/>
      <c r="G21" s="169"/>
      <c r="H21" s="169">
        <v>847466</v>
      </c>
      <c r="I21" s="169">
        <v>19475</v>
      </c>
      <c r="J21" s="169">
        <v>984</v>
      </c>
      <c r="K21" s="169"/>
      <c r="L21" s="169">
        <v>5042</v>
      </c>
      <c r="M21" s="169">
        <v>4721</v>
      </c>
      <c r="N21" s="169">
        <v>631994</v>
      </c>
      <c r="O21" s="169"/>
      <c r="P21" s="169">
        <v>258502</v>
      </c>
      <c r="Q21" s="169"/>
      <c r="R21" s="169">
        <v>51892</v>
      </c>
      <c r="S21" s="169">
        <v>219380</v>
      </c>
      <c r="T21" s="169">
        <v>5737</v>
      </c>
      <c r="U21" s="169">
        <v>15257</v>
      </c>
      <c r="V21" s="169"/>
      <c r="W21" s="169">
        <v>201751</v>
      </c>
      <c r="X21" s="169"/>
      <c r="Y21" s="169"/>
      <c r="Z21" s="169"/>
      <c r="AA21" s="169"/>
      <c r="AB21" s="169">
        <v>313292</v>
      </c>
      <c r="AC21" s="169">
        <v>2575493</v>
      </c>
      <c r="AD21" s="169">
        <v>2285988.10702</v>
      </c>
    </row>
    <row r="22" spans="2:30" ht="27.6" x14ac:dyDescent="0.3">
      <c r="B22" s="167" t="s">
        <v>1387</v>
      </c>
      <c r="C22" s="170" t="s">
        <v>1355</v>
      </c>
      <c r="D22" s="169"/>
      <c r="E22" s="169"/>
      <c r="F22" s="169"/>
      <c r="G22" s="169"/>
      <c r="H22" s="169">
        <v>846024</v>
      </c>
      <c r="I22" s="169"/>
      <c r="J22" s="169"/>
      <c r="K22" s="169"/>
      <c r="L22" s="169"/>
      <c r="M22" s="169"/>
      <c r="N22" s="169"/>
      <c r="O22" s="169"/>
      <c r="P22" s="169">
        <v>166839</v>
      </c>
      <c r="Q22" s="169"/>
      <c r="R22" s="169"/>
      <c r="S22" s="169">
        <v>2686</v>
      </c>
      <c r="T22" s="169"/>
      <c r="U22" s="169"/>
      <c r="V22" s="169"/>
      <c r="W22" s="169"/>
      <c r="X22" s="169"/>
      <c r="Y22" s="169"/>
      <c r="Z22" s="169"/>
      <c r="AA22" s="169"/>
      <c r="AB22" s="169"/>
      <c r="AC22" s="169">
        <v>1015549</v>
      </c>
      <c r="AD22" s="169">
        <v>1010796.721117</v>
      </c>
    </row>
    <row r="23" spans="2:30" x14ac:dyDescent="0.3">
      <c r="B23" s="167" t="s">
        <v>1388</v>
      </c>
      <c r="C23" s="170" t="s">
        <v>1389</v>
      </c>
      <c r="D23" s="169"/>
      <c r="E23" s="169"/>
      <c r="F23" s="169"/>
      <c r="G23" s="169"/>
      <c r="H23" s="169"/>
      <c r="I23" s="169"/>
      <c r="J23" s="169"/>
      <c r="K23" s="169"/>
      <c r="L23" s="169"/>
      <c r="M23" s="169"/>
      <c r="N23" s="169"/>
      <c r="O23" s="169"/>
      <c r="P23" s="169">
        <v>4795</v>
      </c>
      <c r="Q23" s="169"/>
      <c r="R23" s="169"/>
      <c r="S23" s="169">
        <v>438</v>
      </c>
      <c r="T23" s="169"/>
      <c r="U23" s="169"/>
      <c r="V23" s="169"/>
      <c r="W23" s="169"/>
      <c r="X23" s="169"/>
      <c r="Y23" s="169"/>
      <c r="Z23" s="169"/>
      <c r="AA23" s="169"/>
      <c r="AB23" s="169"/>
      <c r="AC23" s="169">
        <v>5233</v>
      </c>
      <c r="AD23" s="169">
        <v>5233</v>
      </c>
    </row>
    <row r="24" spans="2:30" x14ac:dyDescent="0.3">
      <c r="B24" s="167" t="s">
        <v>1390</v>
      </c>
      <c r="C24" s="170" t="s">
        <v>1391</v>
      </c>
      <c r="D24" s="169"/>
      <c r="E24" s="169"/>
      <c r="F24" s="169"/>
      <c r="G24" s="169"/>
      <c r="H24" s="169">
        <v>846024</v>
      </c>
      <c r="I24" s="169"/>
      <c r="J24" s="169"/>
      <c r="K24" s="169"/>
      <c r="L24" s="169"/>
      <c r="M24" s="169"/>
      <c r="N24" s="169"/>
      <c r="O24" s="169"/>
      <c r="P24" s="169">
        <v>0</v>
      </c>
      <c r="Q24" s="169"/>
      <c r="R24" s="169"/>
      <c r="S24" s="169">
        <v>0</v>
      </c>
      <c r="T24" s="169"/>
      <c r="U24" s="169"/>
      <c r="V24" s="169"/>
      <c r="W24" s="169"/>
      <c r="X24" s="169"/>
      <c r="Y24" s="169"/>
      <c r="Z24" s="169"/>
      <c r="AA24" s="169"/>
      <c r="AB24" s="169"/>
      <c r="AC24" s="169">
        <v>846024</v>
      </c>
      <c r="AD24" s="169">
        <v>841271.72111699998</v>
      </c>
    </row>
    <row r="25" spans="2:30" x14ac:dyDescent="0.3">
      <c r="B25" s="167" t="s">
        <v>1392</v>
      </c>
      <c r="C25" s="170" t="s">
        <v>1393</v>
      </c>
      <c r="D25" s="169"/>
      <c r="E25" s="169"/>
      <c r="F25" s="169"/>
      <c r="G25" s="169"/>
      <c r="H25" s="169"/>
      <c r="I25" s="169"/>
      <c r="J25" s="169"/>
      <c r="K25" s="169"/>
      <c r="L25" s="169"/>
      <c r="M25" s="169"/>
      <c r="N25" s="169"/>
      <c r="O25" s="169"/>
      <c r="P25" s="169">
        <v>162044</v>
      </c>
      <c r="Q25" s="169"/>
      <c r="R25" s="169"/>
      <c r="S25" s="169">
        <v>2248</v>
      </c>
      <c r="T25" s="169"/>
      <c r="U25" s="169"/>
      <c r="V25" s="169"/>
      <c r="W25" s="169"/>
      <c r="X25" s="169"/>
      <c r="Y25" s="169"/>
      <c r="Z25" s="169"/>
      <c r="AA25" s="169"/>
      <c r="AB25" s="169"/>
      <c r="AC25" s="169">
        <v>164292</v>
      </c>
      <c r="AD25" s="169">
        <v>164292</v>
      </c>
    </row>
    <row r="26" spans="2:30" ht="27.6" x14ac:dyDescent="0.3">
      <c r="B26" s="167">
        <v>9.1999999999999993</v>
      </c>
      <c r="C26" s="170" t="s">
        <v>1394</v>
      </c>
      <c r="D26" s="169"/>
      <c r="E26" s="169"/>
      <c r="F26" s="169"/>
      <c r="G26" s="169"/>
      <c r="H26" s="169"/>
      <c r="I26" s="169">
        <v>19475</v>
      </c>
      <c r="J26" s="169">
        <v>984</v>
      </c>
      <c r="K26" s="169"/>
      <c r="L26" s="169">
        <v>5042</v>
      </c>
      <c r="M26" s="169"/>
      <c r="N26" s="169">
        <v>250</v>
      </c>
      <c r="O26" s="169"/>
      <c r="P26" s="169">
        <v>545</v>
      </c>
      <c r="Q26" s="169"/>
      <c r="R26" s="169"/>
      <c r="S26" s="169"/>
      <c r="T26" s="169">
        <v>5737</v>
      </c>
      <c r="U26" s="169"/>
      <c r="V26" s="169"/>
      <c r="W26" s="169">
        <v>66</v>
      </c>
      <c r="X26" s="169"/>
      <c r="Y26" s="169"/>
      <c r="Z26" s="169"/>
      <c r="AA26" s="169"/>
      <c r="AB26" s="169"/>
      <c r="AC26" s="169">
        <v>32099</v>
      </c>
      <c r="AD26" s="169">
        <v>32099</v>
      </c>
    </row>
    <row r="27" spans="2:30" ht="27.6" x14ac:dyDescent="0.3">
      <c r="B27" s="167">
        <v>9.3000000000000007</v>
      </c>
      <c r="C27" s="170" t="s">
        <v>1395</v>
      </c>
      <c r="D27" s="169"/>
      <c r="E27" s="169"/>
      <c r="F27" s="169"/>
      <c r="G27" s="169"/>
      <c r="H27" s="169">
        <v>1442</v>
      </c>
      <c r="I27" s="169"/>
      <c r="J27" s="169"/>
      <c r="K27" s="169"/>
      <c r="L27" s="169"/>
      <c r="M27" s="169">
        <v>4721</v>
      </c>
      <c r="N27" s="169">
        <v>631744</v>
      </c>
      <c r="O27" s="169"/>
      <c r="P27" s="169">
        <v>91118</v>
      </c>
      <c r="Q27" s="169"/>
      <c r="R27" s="169"/>
      <c r="S27" s="169">
        <v>216694</v>
      </c>
      <c r="T27" s="169"/>
      <c r="U27" s="169"/>
      <c r="V27" s="169"/>
      <c r="W27" s="169">
        <v>4665</v>
      </c>
      <c r="X27" s="169"/>
      <c r="Y27" s="169"/>
      <c r="Z27" s="169"/>
      <c r="AA27" s="169"/>
      <c r="AB27" s="169"/>
      <c r="AC27" s="169">
        <v>950384</v>
      </c>
      <c r="AD27" s="169">
        <v>665631.38590300013</v>
      </c>
    </row>
    <row r="28" spans="2:30" x14ac:dyDescent="0.3">
      <c r="B28" s="167" t="s">
        <v>1396</v>
      </c>
      <c r="C28" s="170" t="s">
        <v>1397</v>
      </c>
      <c r="D28" s="169"/>
      <c r="E28" s="169"/>
      <c r="F28" s="169"/>
      <c r="G28" s="169"/>
      <c r="H28" s="169"/>
      <c r="I28" s="169"/>
      <c r="J28" s="169"/>
      <c r="K28" s="169"/>
      <c r="L28" s="169"/>
      <c r="M28" s="169"/>
      <c r="N28" s="169"/>
      <c r="O28" s="169"/>
      <c r="P28" s="169">
        <v>18418</v>
      </c>
      <c r="Q28" s="169"/>
      <c r="R28" s="169"/>
      <c r="S28" s="169">
        <v>57752</v>
      </c>
      <c r="T28" s="169"/>
      <c r="U28" s="169"/>
      <c r="V28" s="169"/>
      <c r="W28" s="169"/>
      <c r="X28" s="169"/>
      <c r="Y28" s="169"/>
      <c r="Z28" s="169"/>
      <c r="AA28" s="169"/>
      <c r="AB28" s="169"/>
      <c r="AC28" s="169">
        <v>76170</v>
      </c>
      <c r="AD28" s="169">
        <v>64578.624283886689</v>
      </c>
    </row>
    <row r="29" spans="2:30" x14ac:dyDescent="0.3">
      <c r="B29" s="167" t="s">
        <v>1398</v>
      </c>
      <c r="C29" s="170" t="s">
        <v>1399</v>
      </c>
      <c r="D29" s="169"/>
      <c r="E29" s="169"/>
      <c r="F29" s="169"/>
      <c r="G29" s="169"/>
      <c r="H29" s="169">
        <v>1442</v>
      </c>
      <c r="I29" s="169"/>
      <c r="J29" s="169"/>
      <c r="K29" s="169"/>
      <c r="L29" s="169"/>
      <c r="M29" s="169">
        <v>3746</v>
      </c>
      <c r="N29" s="169">
        <v>631744</v>
      </c>
      <c r="O29" s="169"/>
      <c r="P29" s="169"/>
      <c r="Q29" s="169"/>
      <c r="R29" s="169"/>
      <c r="S29" s="169">
        <v>9519</v>
      </c>
      <c r="T29" s="169"/>
      <c r="U29" s="169"/>
      <c r="V29" s="169"/>
      <c r="W29" s="169"/>
      <c r="X29" s="169"/>
      <c r="Y29" s="169"/>
      <c r="Z29" s="169"/>
      <c r="AA29" s="169"/>
      <c r="AB29" s="169"/>
      <c r="AC29" s="169">
        <v>646451</v>
      </c>
      <c r="AD29" s="169">
        <v>478201.83071362792</v>
      </c>
    </row>
    <row r="30" spans="2:30" x14ac:dyDescent="0.3">
      <c r="B30" s="167" t="s">
        <v>1400</v>
      </c>
      <c r="C30" s="170" t="s">
        <v>1401</v>
      </c>
      <c r="D30" s="169"/>
      <c r="E30" s="169"/>
      <c r="F30" s="169"/>
      <c r="G30" s="169"/>
      <c r="H30" s="169"/>
      <c r="I30" s="169"/>
      <c r="J30" s="169"/>
      <c r="K30" s="169"/>
      <c r="L30" s="169"/>
      <c r="M30" s="169">
        <v>975</v>
      </c>
      <c r="N30" s="169"/>
      <c r="O30" s="169"/>
      <c r="P30" s="169">
        <v>72700</v>
      </c>
      <c r="Q30" s="169"/>
      <c r="R30" s="169"/>
      <c r="S30" s="169">
        <v>149423</v>
      </c>
      <c r="T30" s="169"/>
      <c r="U30" s="169"/>
      <c r="V30" s="169"/>
      <c r="W30" s="169">
        <v>4665</v>
      </c>
      <c r="X30" s="169"/>
      <c r="Y30" s="169"/>
      <c r="Z30" s="169"/>
      <c r="AA30" s="169"/>
      <c r="AB30" s="169"/>
      <c r="AC30" s="169">
        <v>227763</v>
      </c>
      <c r="AD30" s="169">
        <v>122850.93090548555</v>
      </c>
    </row>
    <row r="31" spans="2:30" ht="27.6" x14ac:dyDescent="0.3">
      <c r="B31" s="167">
        <v>9.4</v>
      </c>
      <c r="C31" s="170" t="s">
        <v>1358</v>
      </c>
      <c r="D31" s="169"/>
      <c r="E31" s="169"/>
      <c r="F31" s="169"/>
      <c r="G31" s="169"/>
      <c r="H31" s="169"/>
      <c r="I31" s="169"/>
      <c r="J31" s="169"/>
      <c r="K31" s="169"/>
      <c r="L31" s="169"/>
      <c r="M31" s="169"/>
      <c r="N31" s="169"/>
      <c r="O31" s="169"/>
      <c r="P31" s="169"/>
      <c r="Q31" s="169"/>
      <c r="R31" s="169">
        <v>51892</v>
      </c>
      <c r="S31" s="169"/>
      <c r="T31" s="169"/>
      <c r="U31" s="169">
        <v>15257</v>
      </c>
      <c r="V31" s="169"/>
      <c r="W31" s="169">
        <v>42913</v>
      </c>
      <c r="X31" s="169"/>
      <c r="Y31" s="169"/>
      <c r="Z31" s="169"/>
      <c r="AA31" s="169"/>
      <c r="AB31" s="169">
        <v>313292</v>
      </c>
      <c r="AC31" s="169">
        <v>423354</v>
      </c>
      <c r="AD31" s="169">
        <v>423354</v>
      </c>
    </row>
    <row r="32" spans="2:30" x14ac:dyDescent="0.3">
      <c r="B32" s="167">
        <v>9.5</v>
      </c>
      <c r="C32" s="170" t="s">
        <v>1359</v>
      </c>
      <c r="D32" s="169"/>
      <c r="E32" s="169"/>
      <c r="F32" s="169"/>
      <c r="G32" s="169"/>
      <c r="H32" s="169"/>
      <c r="I32" s="169"/>
      <c r="J32" s="169"/>
      <c r="K32" s="169"/>
      <c r="L32" s="169"/>
      <c r="M32" s="169"/>
      <c r="N32" s="169"/>
      <c r="O32" s="169"/>
      <c r="P32" s="169"/>
      <c r="Q32" s="169"/>
      <c r="R32" s="169"/>
      <c r="S32" s="169"/>
      <c r="T32" s="169"/>
      <c r="U32" s="169"/>
      <c r="V32" s="169"/>
      <c r="W32" s="169">
        <v>154107</v>
      </c>
      <c r="X32" s="169"/>
      <c r="Y32" s="169"/>
      <c r="Z32" s="169"/>
      <c r="AA32" s="169"/>
      <c r="AB32" s="169"/>
      <c r="AC32" s="169">
        <v>154107</v>
      </c>
      <c r="AD32" s="169">
        <v>154107</v>
      </c>
    </row>
    <row r="33" spans="2:30" x14ac:dyDescent="0.3">
      <c r="B33" s="167">
        <v>10</v>
      </c>
      <c r="C33" s="170" t="s">
        <v>1360</v>
      </c>
      <c r="D33" s="169"/>
      <c r="E33" s="169"/>
      <c r="F33" s="169"/>
      <c r="G33" s="169"/>
      <c r="H33" s="169"/>
      <c r="I33" s="169"/>
      <c r="J33" s="169"/>
      <c r="K33" s="169"/>
      <c r="L33" s="169"/>
      <c r="M33" s="169"/>
      <c r="N33" s="169"/>
      <c r="O33" s="169"/>
      <c r="P33" s="169"/>
      <c r="Q33" s="169"/>
      <c r="R33" s="169"/>
      <c r="S33" s="169">
        <v>50360</v>
      </c>
      <c r="T33" s="169"/>
      <c r="U33" s="169"/>
      <c r="V33" s="169"/>
      <c r="W33" s="169">
        <v>24748</v>
      </c>
      <c r="X33" s="169"/>
      <c r="Y33" s="169"/>
      <c r="Z33" s="169"/>
      <c r="AA33" s="169"/>
      <c r="AB33" s="169"/>
      <c r="AC33" s="169">
        <v>75108</v>
      </c>
      <c r="AD33" s="169">
        <v>65663.006689999995</v>
      </c>
    </row>
    <row r="34" spans="2:30" x14ac:dyDescent="0.3">
      <c r="B34" s="167" t="s">
        <v>1361</v>
      </c>
      <c r="C34" s="170" t="s">
        <v>1362</v>
      </c>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row>
    <row r="35" spans="2:30" x14ac:dyDescent="0.3">
      <c r="B35" s="167" t="s">
        <v>1363</v>
      </c>
      <c r="C35" s="170" t="s">
        <v>1364</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v>2132</v>
      </c>
      <c r="AB35" s="169"/>
      <c r="AC35" s="169">
        <v>2132</v>
      </c>
      <c r="AD35" s="169">
        <v>2132</v>
      </c>
    </row>
    <row r="36" spans="2:30" x14ac:dyDescent="0.3">
      <c r="B36" s="167" t="s">
        <v>1402</v>
      </c>
      <c r="C36" s="170" t="s">
        <v>1366</v>
      </c>
      <c r="D36" s="169">
        <v>94487</v>
      </c>
      <c r="E36" s="169"/>
      <c r="F36" s="169"/>
      <c r="G36" s="169"/>
      <c r="H36" s="169">
        <v>219</v>
      </c>
      <c r="I36" s="169"/>
      <c r="J36" s="169"/>
      <c r="K36" s="169"/>
      <c r="L36" s="169"/>
      <c r="M36" s="169">
        <v>2801</v>
      </c>
      <c r="N36" s="169"/>
      <c r="O36" s="169"/>
      <c r="P36" s="169"/>
      <c r="Q36" s="169"/>
      <c r="R36" s="169"/>
      <c r="S36" s="169">
        <v>69490</v>
      </c>
      <c r="T36" s="169"/>
      <c r="U36" s="169"/>
      <c r="V36" s="169"/>
      <c r="W36" s="169"/>
      <c r="X36" s="169"/>
      <c r="Y36" s="169"/>
      <c r="Z36" s="169"/>
      <c r="AA36" s="169"/>
      <c r="AB36" s="169">
        <v>3553</v>
      </c>
      <c r="AC36" s="169">
        <v>170550</v>
      </c>
      <c r="AD36" s="169">
        <v>170550</v>
      </c>
    </row>
    <row r="37" spans="2:30" x14ac:dyDescent="0.3">
      <c r="B37" s="167">
        <v>11</v>
      </c>
      <c r="C37" s="170" t="s">
        <v>518</v>
      </c>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row>
    <row r="38" spans="2:30" x14ac:dyDescent="0.3">
      <c r="B38" s="171" t="s">
        <v>1403</v>
      </c>
      <c r="C38" s="172" t="s">
        <v>1367</v>
      </c>
      <c r="D38" s="173">
        <v>2049174</v>
      </c>
      <c r="E38" s="173"/>
      <c r="F38" s="173"/>
      <c r="G38" s="173"/>
      <c r="H38" s="173">
        <v>875650</v>
      </c>
      <c r="I38" s="173">
        <v>22315</v>
      </c>
      <c r="J38" s="173">
        <v>984</v>
      </c>
      <c r="K38" s="173"/>
      <c r="L38" s="173">
        <v>10101</v>
      </c>
      <c r="M38" s="173">
        <v>37828</v>
      </c>
      <c r="N38" s="173">
        <v>631994</v>
      </c>
      <c r="O38" s="173"/>
      <c r="P38" s="173">
        <v>849353</v>
      </c>
      <c r="Q38" s="173"/>
      <c r="R38" s="173">
        <v>51892</v>
      </c>
      <c r="S38" s="173">
        <v>530312.6</v>
      </c>
      <c r="T38" s="173">
        <v>5737</v>
      </c>
      <c r="U38" s="173">
        <v>15257</v>
      </c>
      <c r="V38" s="173"/>
      <c r="W38" s="173">
        <v>230682</v>
      </c>
      <c r="X38" s="173">
        <v>44103</v>
      </c>
      <c r="Y38" s="173"/>
      <c r="Z38" s="173"/>
      <c r="AA38" s="173">
        <v>2132</v>
      </c>
      <c r="AB38" s="173">
        <v>316845</v>
      </c>
      <c r="AC38" s="173">
        <v>5674359.5999999996</v>
      </c>
      <c r="AD38" s="173">
        <v>3345392.2974059093</v>
      </c>
    </row>
  </sheetData>
  <mergeCells count="4">
    <mergeCell ref="C4:C6"/>
    <mergeCell ref="D4:AB4"/>
    <mergeCell ref="AC4:AC5"/>
    <mergeCell ref="AD4:AD5"/>
  </mergeCells>
  <hyperlinks>
    <hyperlink ref="B2" location="Santrauka!B39" display="EU CR5 forma. Standartizuotas metodas" xr:uid="{2D6B6926-7EB3-473E-9C36-172443ECE517}"/>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3A2C-B780-4794-869C-074B7D3E3084}">
  <sheetPr>
    <tabColor rgb="FF575783"/>
  </sheetPr>
  <dimension ref="B2:H9"/>
  <sheetViews>
    <sheetView workbookViewId="0">
      <selection activeCell="B7" sqref="B7"/>
    </sheetView>
  </sheetViews>
  <sheetFormatPr defaultRowHeight="14.4" x14ac:dyDescent="0.3"/>
  <cols>
    <col min="1" max="1" width="4.6640625" style="24" customWidth="1"/>
    <col min="2" max="2" width="59.109375" style="24" customWidth="1"/>
    <col min="3" max="3" width="14.5546875" style="24" customWidth="1"/>
    <col min="4" max="4" width="12.44140625" style="24" customWidth="1"/>
    <col min="5" max="5" width="14.77734375" style="24" customWidth="1"/>
    <col min="6" max="6" width="13.77734375" style="24" customWidth="1"/>
    <col min="7" max="7" width="15.44140625" style="24" customWidth="1"/>
    <col min="8" max="8" width="12.6640625" style="24" customWidth="1"/>
    <col min="9" max="16384" width="8.88671875" style="24"/>
  </cols>
  <sheetData>
    <row r="2" spans="2:8" ht="21" x14ac:dyDescent="0.4">
      <c r="B2" s="25" t="s">
        <v>69</v>
      </c>
    </row>
    <row r="3" spans="2:8" ht="18" x14ac:dyDescent="0.35">
      <c r="B3" s="72" t="s">
        <v>70</v>
      </c>
    </row>
    <row r="4" spans="2:8" x14ac:dyDescent="0.3">
      <c r="B4" s="80"/>
    </row>
    <row r="5" spans="2:8" ht="43.2" x14ac:dyDescent="0.3">
      <c r="B5" s="753" t="s">
        <v>2160</v>
      </c>
      <c r="C5" s="120" t="s">
        <v>1404</v>
      </c>
      <c r="D5" s="120" t="s">
        <v>1405</v>
      </c>
      <c r="E5" s="120" t="s">
        <v>1368</v>
      </c>
      <c r="F5" s="120" t="s">
        <v>1236</v>
      </c>
      <c r="G5" s="120" t="s">
        <v>1406</v>
      </c>
      <c r="H5" s="120" t="s">
        <v>1407</v>
      </c>
    </row>
    <row r="6" spans="2:8" x14ac:dyDescent="0.3">
      <c r="B6" s="753"/>
      <c r="C6" s="126" t="s">
        <v>241</v>
      </c>
      <c r="D6" s="126" t="s">
        <v>256</v>
      </c>
      <c r="E6" s="126" t="s">
        <v>257</v>
      </c>
      <c r="F6" s="126" t="s">
        <v>258</v>
      </c>
      <c r="G6" s="126" t="s">
        <v>259</v>
      </c>
      <c r="H6" s="126" t="s">
        <v>260</v>
      </c>
    </row>
    <row r="7" spans="2:8" ht="28.8" x14ac:dyDescent="0.3">
      <c r="B7" s="162" t="s">
        <v>215</v>
      </c>
      <c r="C7" s="163">
        <v>44103</v>
      </c>
      <c r="D7" s="162"/>
      <c r="E7" s="164">
        <v>2.5</v>
      </c>
      <c r="F7" s="163">
        <v>44103</v>
      </c>
      <c r="G7" s="163">
        <v>110257.5</v>
      </c>
      <c r="H7" s="162"/>
    </row>
    <row r="8" spans="2:8" x14ac:dyDescent="0.3">
      <c r="B8" s="162" t="s">
        <v>216</v>
      </c>
      <c r="C8" s="163">
        <v>889</v>
      </c>
      <c r="D8" s="162"/>
      <c r="E8" s="164">
        <v>1</v>
      </c>
      <c r="F8" s="163">
        <v>889</v>
      </c>
      <c r="G8" s="163">
        <v>889</v>
      </c>
      <c r="H8" s="162"/>
    </row>
    <row r="9" spans="2:8" x14ac:dyDescent="0.3">
      <c r="B9" s="165" t="s">
        <v>252</v>
      </c>
      <c r="C9" s="166">
        <f>SUM(C7:C8)</f>
        <v>44992</v>
      </c>
      <c r="D9" s="165"/>
      <c r="E9" s="165"/>
      <c r="F9" s="166">
        <f>SUM(F7:F8)</f>
        <v>44992</v>
      </c>
      <c r="G9" s="166">
        <f>SUM(G7:G8)</f>
        <v>111146.5</v>
      </c>
      <c r="H9" s="165"/>
    </row>
  </sheetData>
  <mergeCells count="1">
    <mergeCell ref="B5:B6"/>
  </mergeCells>
  <hyperlinks>
    <hyperlink ref="B2" location="Santrauka!B41" display="EU CR10.5 forma" xr:uid="{8EA5239E-B06E-4416-9E42-51BD378D996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B631-C852-447D-8D44-46D339242665}">
  <sheetPr>
    <tabColor rgb="FF575783"/>
  </sheetPr>
  <dimension ref="A1:H68"/>
  <sheetViews>
    <sheetView workbookViewId="0">
      <selection activeCell="C5" sqref="C5"/>
    </sheetView>
  </sheetViews>
  <sheetFormatPr defaultColWidth="9.33203125" defaultRowHeight="14.4" x14ac:dyDescent="0.3"/>
  <cols>
    <col min="1" max="1" width="4.44140625" style="24" customWidth="1"/>
    <col min="2" max="2" width="8.44140625" style="24" customWidth="1"/>
    <col min="3" max="3" width="66.33203125" style="24" customWidth="1"/>
    <col min="4" max="4" width="11.44140625" style="24" customWidth="1"/>
    <col min="5" max="5" width="12.33203125" style="24" customWidth="1"/>
    <col min="6" max="6" width="10.5546875" style="24" customWidth="1"/>
    <col min="7" max="7" width="11.5546875" style="24" customWidth="1"/>
    <col min="8" max="8" width="12.5546875" style="24" customWidth="1"/>
    <col min="9" max="16384" width="9.33203125" style="24"/>
  </cols>
  <sheetData>
    <row r="1" spans="1:8" x14ac:dyDescent="0.3">
      <c r="A1" s="23"/>
    </row>
    <row r="2" spans="1:8" ht="21" x14ac:dyDescent="0.4">
      <c r="B2" s="25" t="s">
        <v>796</v>
      </c>
    </row>
    <row r="3" spans="1:8" x14ac:dyDescent="0.3">
      <c r="A3" s="23"/>
    </row>
    <row r="4" spans="1:8" x14ac:dyDescent="0.3">
      <c r="A4" s="389"/>
      <c r="B4" s="31"/>
      <c r="C4" s="32"/>
      <c r="D4" s="20" t="s">
        <v>241</v>
      </c>
      <c r="E4" s="20" t="s">
        <v>256</v>
      </c>
      <c r="F4" s="20" t="s">
        <v>257</v>
      </c>
      <c r="G4" s="20" t="s">
        <v>258</v>
      </c>
      <c r="H4" s="20" t="s">
        <v>259</v>
      </c>
    </row>
    <row r="5" spans="1:8" x14ac:dyDescent="0.3">
      <c r="A5" s="389"/>
      <c r="B5" s="31"/>
      <c r="C5" s="88" t="s">
        <v>2158</v>
      </c>
      <c r="D5" s="21">
        <v>46022</v>
      </c>
      <c r="E5" s="21">
        <v>45930</v>
      </c>
      <c r="F5" s="21">
        <v>45838</v>
      </c>
      <c r="G5" s="21">
        <v>45747</v>
      </c>
      <c r="H5" s="21">
        <v>45657</v>
      </c>
    </row>
    <row r="6" spans="1:8" x14ac:dyDescent="0.3">
      <c r="A6" s="389"/>
      <c r="B6" s="390"/>
      <c r="C6" s="391" t="s">
        <v>1235</v>
      </c>
      <c r="D6" s="392"/>
      <c r="E6" s="392"/>
      <c r="F6" s="392"/>
      <c r="G6" s="392"/>
      <c r="H6" s="392"/>
    </row>
    <row r="7" spans="1:8" x14ac:dyDescent="0.3">
      <c r="A7" s="23"/>
      <c r="B7" s="184">
        <v>1</v>
      </c>
      <c r="C7" s="185" t="s">
        <v>797</v>
      </c>
      <c r="D7" s="575">
        <v>536075.92099999997</v>
      </c>
      <c r="E7" s="575">
        <v>475801</v>
      </c>
      <c r="F7" s="575">
        <v>481729</v>
      </c>
      <c r="G7" s="575">
        <v>489152</v>
      </c>
      <c r="H7" s="575">
        <v>511905</v>
      </c>
    </row>
    <row r="8" spans="1:8" x14ac:dyDescent="0.3">
      <c r="A8" s="23"/>
      <c r="B8" s="184">
        <v>2</v>
      </c>
      <c r="C8" s="185" t="s">
        <v>798</v>
      </c>
      <c r="D8" s="575">
        <v>586272.92099999997</v>
      </c>
      <c r="E8" s="575">
        <v>527037</v>
      </c>
      <c r="F8" s="575">
        <v>531820</v>
      </c>
      <c r="G8" s="575">
        <v>540296</v>
      </c>
      <c r="H8" s="575">
        <v>562050</v>
      </c>
    </row>
    <row r="9" spans="1:8" x14ac:dyDescent="0.3">
      <c r="A9" s="23"/>
      <c r="B9" s="184">
        <v>3</v>
      </c>
      <c r="C9" s="185" t="s">
        <v>799</v>
      </c>
      <c r="D9" s="575">
        <v>664317.92099999997</v>
      </c>
      <c r="E9" s="575">
        <v>603727</v>
      </c>
      <c r="F9" s="575">
        <v>607156</v>
      </c>
      <c r="G9" s="575">
        <v>619667</v>
      </c>
      <c r="H9" s="575">
        <v>660034</v>
      </c>
    </row>
    <row r="10" spans="1:8" x14ac:dyDescent="0.3">
      <c r="A10" s="23"/>
      <c r="B10" s="339"/>
      <c r="C10" s="393" t="s">
        <v>800</v>
      </c>
      <c r="D10" s="576"/>
      <c r="E10" s="576"/>
      <c r="F10" s="576"/>
      <c r="G10" s="576"/>
      <c r="H10" s="576"/>
    </row>
    <row r="11" spans="1:8" x14ac:dyDescent="0.3">
      <c r="A11" s="23"/>
      <c r="B11" s="184">
        <v>4</v>
      </c>
      <c r="C11" s="185" t="s">
        <v>801</v>
      </c>
      <c r="D11" s="575">
        <v>2835136.0079999999</v>
      </c>
      <c r="E11" s="575">
        <v>2807314</v>
      </c>
      <c r="F11" s="575">
        <v>2724366</v>
      </c>
      <c r="G11" s="575">
        <v>2636515</v>
      </c>
      <c r="H11" s="575">
        <v>2706609</v>
      </c>
    </row>
    <row r="12" spans="1:8" ht="15" customHeight="1" x14ac:dyDescent="0.3">
      <c r="A12" s="23"/>
      <c r="B12" s="184" t="s">
        <v>802</v>
      </c>
      <c r="C12" s="174" t="s">
        <v>803</v>
      </c>
      <c r="D12" s="575">
        <v>2835136.0079999999</v>
      </c>
      <c r="E12" s="575">
        <v>2807314</v>
      </c>
      <c r="F12" s="575">
        <v>2724366</v>
      </c>
      <c r="G12" s="575">
        <v>2636515</v>
      </c>
      <c r="H12" s="575"/>
    </row>
    <row r="13" spans="1:8" ht="14.4" customHeight="1" x14ac:dyDescent="0.3">
      <c r="A13" s="23"/>
      <c r="B13" s="339"/>
      <c r="C13" s="393" t="s">
        <v>804</v>
      </c>
      <c r="D13" s="577"/>
      <c r="E13" s="577"/>
      <c r="F13" s="577"/>
      <c r="G13" s="577"/>
      <c r="H13" s="577"/>
    </row>
    <row r="14" spans="1:8" x14ac:dyDescent="0.3">
      <c r="A14" s="23"/>
      <c r="B14" s="184">
        <v>5</v>
      </c>
      <c r="C14" s="185" t="s">
        <v>805</v>
      </c>
      <c r="D14" s="578">
        <v>0.18908296444591594</v>
      </c>
      <c r="E14" s="578">
        <v>0.16950000000000001</v>
      </c>
      <c r="F14" s="578">
        <v>0.17680000000000001</v>
      </c>
      <c r="G14" s="578">
        <v>0.1855</v>
      </c>
      <c r="H14" s="578">
        <v>0.18909999999999999</v>
      </c>
    </row>
    <row r="15" spans="1:8" s="29" customFormat="1" x14ac:dyDescent="0.3">
      <c r="A15" s="28"/>
      <c r="B15" s="187" t="s">
        <v>806</v>
      </c>
      <c r="C15" s="271" t="s">
        <v>807</v>
      </c>
      <c r="D15" s="579"/>
      <c r="E15" s="579"/>
      <c r="F15" s="579"/>
      <c r="G15" s="579"/>
      <c r="H15" s="579"/>
    </row>
    <row r="16" spans="1:8" s="29" customFormat="1" ht="28.8" x14ac:dyDescent="0.3">
      <c r="A16" s="28"/>
      <c r="B16" s="394" t="s">
        <v>808</v>
      </c>
      <c r="C16" s="174" t="s">
        <v>809</v>
      </c>
      <c r="D16" s="578">
        <v>0.18908296444591594</v>
      </c>
      <c r="E16" s="578">
        <v>0.16950000000000001</v>
      </c>
      <c r="F16" s="578">
        <v>0.17680000000000001</v>
      </c>
      <c r="G16" s="578">
        <v>0.1855</v>
      </c>
      <c r="H16" s="580"/>
    </row>
    <row r="17" spans="1:8" s="29" customFormat="1" x14ac:dyDescent="0.3">
      <c r="A17" s="28"/>
      <c r="B17" s="184">
        <v>6</v>
      </c>
      <c r="C17" s="185" t="s">
        <v>810</v>
      </c>
      <c r="D17" s="578">
        <v>0.20678828787955628</v>
      </c>
      <c r="E17" s="578">
        <v>0.18770000000000001</v>
      </c>
      <c r="F17" s="578">
        <v>0.19520000000000001</v>
      </c>
      <c r="G17" s="578">
        <v>0.2049</v>
      </c>
      <c r="H17" s="578">
        <v>0.2077</v>
      </c>
    </row>
    <row r="18" spans="1:8" s="29" customFormat="1" x14ac:dyDescent="0.3">
      <c r="A18" s="28"/>
      <c r="B18" s="187" t="s">
        <v>811</v>
      </c>
      <c r="C18" s="271" t="s">
        <v>807</v>
      </c>
      <c r="D18" s="579"/>
      <c r="E18" s="579"/>
      <c r="F18" s="579"/>
      <c r="G18" s="579"/>
      <c r="H18" s="579"/>
    </row>
    <row r="19" spans="1:8" s="29" customFormat="1" ht="28.8" x14ac:dyDescent="0.3">
      <c r="A19" s="28"/>
      <c r="B19" s="184" t="s">
        <v>812</v>
      </c>
      <c r="C19" s="185" t="s">
        <v>813</v>
      </c>
      <c r="D19" s="578">
        <v>0.20678828787955628</v>
      </c>
      <c r="E19" s="578">
        <v>0.18770000000000001</v>
      </c>
      <c r="F19" s="578">
        <v>0.19520000000000001</v>
      </c>
      <c r="G19" s="578">
        <v>0.2049</v>
      </c>
      <c r="H19" s="580"/>
    </row>
    <row r="20" spans="1:8" s="29" customFormat="1" x14ac:dyDescent="0.3">
      <c r="A20" s="28"/>
      <c r="B20" s="184">
        <v>7</v>
      </c>
      <c r="C20" s="185" t="s">
        <v>814</v>
      </c>
      <c r="D20" s="578">
        <v>0.23431606777434008</v>
      </c>
      <c r="E20" s="578">
        <v>0.21510000000000001</v>
      </c>
      <c r="F20" s="578">
        <v>0.22289999999999999</v>
      </c>
      <c r="G20" s="578">
        <v>0.23499999999999999</v>
      </c>
      <c r="H20" s="578">
        <v>0.24390000000000001</v>
      </c>
    </row>
    <row r="21" spans="1:8" s="29" customFormat="1" x14ac:dyDescent="0.3">
      <c r="A21" s="28"/>
      <c r="B21" s="187" t="s">
        <v>815</v>
      </c>
      <c r="C21" s="271" t="s">
        <v>807</v>
      </c>
      <c r="D21" s="579"/>
      <c r="E21" s="579"/>
      <c r="F21" s="579"/>
      <c r="G21" s="579"/>
      <c r="H21" s="579"/>
    </row>
    <row r="22" spans="1:8" s="29" customFormat="1" ht="28.8" x14ac:dyDescent="0.3">
      <c r="A22" s="28"/>
      <c r="B22" s="184" t="s">
        <v>816</v>
      </c>
      <c r="C22" s="174" t="s">
        <v>817</v>
      </c>
      <c r="D22" s="578">
        <v>0.23431606777434008</v>
      </c>
      <c r="E22" s="578">
        <v>0.21510000000000001</v>
      </c>
      <c r="F22" s="578">
        <v>0.22289999999999999</v>
      </c>
      <c r="G22" s="578">
        <v>0.23499999999999999</v>
      </c>
      <c r="H22" s="580"/>
    </row>
    <row r="23" spans="1:8" s="29" customFormat="1" ht="17.25" customHeight="1" x14ac:dyDescent="0.3">
      <c r="A23" s="28"/>
      <c r="B23" s="339"/>
      <c r="C23" s="391" t="s">
        <v>818</v>
      </c>
      <c r="D23" s="581"/>
      <c r="E23" s="581"/>
      <c r="F23" s="581"/>
      <c r="G23" s="581"/>
      <c r="H23" s="581"/>
    </row>
    <row r="24" spans="1:8" ht="28.8" x14ac:dyDescent="0.3">
      <c r="A24" s="23"/>
      <c r="B24" s="184" t="s">
        <v>819</v>
      </c>
      <c r="C24" s="150" t="s">
        <v>820</v>
      </c>
      <c r="D24" s="578">
        <v>2.5599999999999998E-2</v>
      </c>
      <c r="E24" s="578">
        <v>2.5600000000000001E-2</v>
      </c>
      <c r="F24" s="578">
        <v>2.5600000000000001E-2</v>
      </c>
      <c r="G24" s="578">
        <v>2.5600000000000001E-2</v>
      </c>
      <c r="H24" s="578">
        <v>2.0500000000000001E-2</v>
      </c>
    </row>
    <row r="25" spans="1:8" x14ac:dyDescent="0.3">
      <c r="A25" s="23"/>
      <c r="B25" s="184" t="s">
        <v>821</v>
      </c>
      <c r="C25" s="150" t="s">
        <v>822</v>
      </c>
      <c r="D25" s="580">
        <v>1.4E-2</v>
      </c>
      <c r="E25" s="580">
        <v>1.4E-2</v>
      </c>
      <c r="F25" s="580">
        <v>1.4E-2</v>
      </c>
      <c r="G25" s="580">
        <v>1.4E-2</v>
      </c>
      <c r="H25" s="580">
        <v>1.2E-2</v>
      </c>
    </row>
    <row r="26" spans="1:8" x14ac:dyDescent="0.3">
      <c r="A26" s="23"/>
      <c r="B26" s="184" t="s">
        <v>823</v>
      </c>
      <c r="C26" s="150" t="s">
        <v>824</v>
      </c>
      <c r="D26" s="580">
        <v>1.9E-2</v>
      </c>
      <c r="E26" s="580">
        <v>1.9E-2</v>
      </c>
      <c r="F26" s="580">
        <v>1.9E-2</v>
      </c>
      <c r="G26" s="580">
        <v>1.9E-2</v>
      </c>
      <c r="H26" s="580">
        <v>1.4999999999999999E-2</v>
      </c>
    </row>
    <row r="27" spans="1:8" ht="14.7" customHeight="1" x14ac:dyDescent="0.3">
      <c r="A27" s="23"/>
      <c r="B27" s="184" t="s">
        <v>825</v>
      </c>
      <c r="C27" s="150" t="s">
        <v>826</v>
      </c>
      <c r="D27" s="578">
        <v>0.1056</v>
      </c>
      <c r="E27" s="578">
        <v>0.1056</v>
      </c>
      <c r="F27" s="578">
        <v>0.1056</v>
      </c>
      <c r="G27" s="578">
        <v>0.1056</v>
      </c>
      <c r="H27" s="578">
        <v>0.10050000000000001</v>
      </c>
    </row>
    <row r="28" spans="1:8" ht="14.4" customHeight="1" x14ac:dyDescent="0.3">
      <c r="A28" s="23"/>
      <c r="B28" s="339"/>
      <c r="C28" s="391" t="s">
        <v>827</v>
      </c>
      <c r="D28" s="581"/>
      <c r="E28" s="581"/>
      <c r="F28" s="581"/>
      <c r="G28" s="581"/>
      <c r="H28" s="581"/>
    </row>
    <row r="29" spans="1:8" x14ac:dyDescent="0.3">
      <c r="A29" s="23"/>
      <c r="B29" s="184">
        <v>8</v>
      </c>
      <c r="C29" s="185" t="s">
        <v>828</v>
      </c>
      <c r="D29" s="578">
        <v>2.5000000000000001E-2</v>
      </c>
      <c r="E29" s="578">
        <v>2.5000000000000001E-2</v>
      </c>
      <c r="F29" s="578">
        <v>2.5000000000000001E-2</v>
      </c>
      <c r="G29" s="578">
        <v>2.5000000000000001E-2</v>
      </c>
      <c r="H29" s="578">
        <v>2.5000000000000001E-2</v>
      </c>
    </row>
    <row r="30" spans="1:8" ht="28.8" x14ac:dyDescent="0.3">
      <c r="A30" s="23"/>
      <c r="B30" s="184" t="s">
        <v>829</v>
      </c>
      <c r="C30" s="185" t="s">
        <v>830</v>
      </c>
      <c r="D30" s="578">
        <v>0</v>
      </c>
      <c r="E30" s="578">
        <v>0</v>
      </c>
      <c r="F30" s="578">
        <v>0</v>
      </c>
      <c r="G30" s="578">
        <v>0</v>
      </c>
      <c r="H30" s="578">
        <v>0</v>
      </c>
    </row>
    <row r="31" spans="1:8" x14ac:dyDescent="0.3">
      <c r="B31" s="184">
        <v>9</v>
      </c>
      <c r="C31" s="185" t="s">
        <v>831</v>
      </c>
      <c r="D31" s="578">
        <v>9.9967577421146685E-3</v>
      </c>
      <c r="E31" s="578">
        <v>0.01</v>
      </c>
      <c r="F31" s="578">
        <v>0.01</v>
      </c>
      <c r="G31" s="578">
        <v>0.01</v>
      </c>
      <c r="H31" s="578">
        <v>0.01</v>
      </c>
    </row>
    <row r="32" spans="1:8" s="30" customFormat="1" x14ac:dyDescent="0.3">
      <c r="B32" s="184" t="s">
        <v>462</v>
      </c>
      <c r="C32" s="185" t="s">
        <v>832</v>
      </c>
      <c r="D32" s="578">
        <v>2.3869908192785077E-3</v>
      </c>
      <c r="E32" s="578">
        <v>2.3999999999999998E-3</v>
      </c>
      <c r="F32" s="578">
        <v>2.3999999999999998E-3</v>
      </c>
      <c r="G32" s="578">
        <v>2.3E-3</v>
      </c>
      <c r="H32" s="578">
        <v>2.2000000000000001E-3</v>
      </c>
    </row>
    <row r="33" spans="1:8" s="30" customFormat="1" x14ac:dyDescent="0.3">
      <c r="B33" s="184">
        <v>10</v>
      </c>
      <c r="C33" s="185" t="s">
        <v>833</v>
      </c>
      <c r="D33" s="578">
        <v>0</v>
      </c>
      <c r="E33" s="578">
        <v>0</v>
      </c>
      <c r="F33" s="578">
        <v>0</v>
      </c>
      <c r="G33" s="578">
        <v>0</v>
      </c>
      <c r="H33" s="578">
        <v>0</v>
      </c>
    </row>
    <row r="34" spans="1:8" s="30" customFormat="1" x14ac:dyDescent="0.3">
      <c r="B34" s="184" t="s">
        <v>211</v>
      </c>
      <c r="C34" s="150" t="s">
        <v>834</v>
      </c>
      <c r="D34" s="578">
        <v>0.01</v>
      </c>
      <c r="E34" s="578">
        <v>0.01</v>
      </c>
      <c r="F34" s="578">
        <v>0.01</v>
      </c>
      <c r="G34" s="578">
        <v>0.01</v>
      </c>
      <c r="H34" s="578">
        <v>0.01</v>
      </c>
    </row>
    <row r="35" spans="1:8" s="30" customFormat="1" x14ac:dyDescent="0.3">
      <c r="B35" s="184">
        <v>11</v>
      </c>
      <c r="C35" s="185" t="s">
        <v>835</v>
      </c>
      <c r="D35" s="578">
        <v>4.7383748561393178E-2</v>
      </c>
      <c r="E35" s="578">
        <v>4.7399999999999998E-2</v>
      </c>
      <c r="F35" s="578">
        <v>4.7399999999999998E-2</v>
      </c>
      <c r="G35" s="578">
        <v>4.7300000000000002E-2</v>
      </c>
      <c r="H35" s="578">
        <v>4.7100000000000003E-2</v>
      </c>
    </row>
    <row r="36" spans="1:8" s="30" customFormat="1" x14ac:dyDescent="0.3">
      <c r="B36" s="184" t="s">
        <v>671</v>
      </c>
      <c r="C36" s="185" t="s">
        <v>836</v>
      </c>
      <c r="D36" s="578">
        <v>0.15298374856139318</v>
      </c>
      <c r="E36" s="578">
        <v>0.153</v>
      </c>
      <c r="F36" s="578">
        <v>0.153</v>
      </c>
      <c r="G36" s="578">
        <v>0.15290000000000001</v>
      </c>
      <c r="H36" s="578">
        <v>0.14760000000000001</v>
      </c>
    </row>
    <row r="37" spans="1:8" s="30" customFormat="1" x14ac:dyDescent="0.3">
      <c r="B37" s="184">
        <v>12</v>
      </c>
      <c r="C37" s="185" t="s">
        <v>837</v>
      </c>
      <c r="D37" s="578">
        <v>0.12758828787955628</v>
      </c>
      <c r="E37" s="578">
        <v>0.1085</v>
      </c>
      <c r="F37" s="578">
        <v>0.11600000000000001</v>
      </c>
      <c r="G37" s="578">
        <v>0.12570000000000001</v>
      </c>
      <c r="H37" s="578">
        <v>0.1323</v>
      </c>
    </row>
    <row r="38" spans="1:8" x14ac:dyDescent="0.3">
      <c r="A38" s="23"/>
      <c r="B38" s="339"/>
      <c r="C38" s="393" t="s">
        <v>838</v>
      </c>
      <c r="D38" s="577"/>
      <c r="E38" s="577"/>
      <c r="F38" s="577"/>
      <c r="G38" s="577"/>
      <c r="H38" s="577"/>
    </row>
    <row r="39" spans="1:8" x14ac:dyDescent="0.3">
      <c r="A39" s="23"/>
      <c r="B39" s="184">
        <v>13</v>
      </c>
      <c r="C39" s="395" t="s">
        <v>839</v>
      </c>
      <c r="D39" s="575">
        <v>6138901.9210000001</v>
      </c>
      <c r="E39" s="575">
        <v>5641852</v>
      </c>
      <c r="F39" s="575">
        <v>5351464</v>
      </c>
      <c r="G39" s="575">
        <v>5311035</v>
      </c>
      <c r="H39" s="575">
        <v>5008786</v>
      </c>
    </row>
    <row r="40" spans="1:8" x14ac:dyDescent="0.3">
      <c r="A40" s="23"/>
      <c r="B40" s="149">
        <v>14</v>
      </c>
      <c r="C40" s="396" t="s">
        <v>744</v>
      </c>
      <c r="D40" s="578">
        <v>9.5501268556592078E-2</v>
      </c>
      <c r="E40" s="578">
        <v>9.3399999999999997E-2</v>
      </c>
      <c r="F40" s="578">
        <v>9.9400000000000002E-2</v>
      </c>
      <c r="G40" s="578">
        <v>0.1017</v>
      </c>
      <c r="H40" s="578">
        <v>0.11219999999999999</v>
      </c>
    </row>
    <row r="41" spans="1:8" x14ac:dyDescent="0.3">
      <c r="A41" s="23"/>
      <c r="B41" s="339"/>
      <c r="C41" s="391" t="s">
        <v>840</v>
      </c>
      <c r="D41" s="581"/>
      <c r="E41" s="581"/>
      <c r="F41" s="581"/>
      <c r="G41" s="581"/>
      <c r="H41" s="581"/>
    </row>
    <row r="42" spans="1:8" x14ac:dyDescent="0.3">
      <c r="A42" s="23"/>
      <c r="B42" s="149" t="s">
        <v>841</v>
      </c>
      <c r="C42" s="150" t="s">
        <v>842</v>
      </c>
      <c r="D42" s="582">
        <v>0</v>
      </c>
      <c r="E42" s="582">
        <v>0</v>
      </c>
      <c r="F42" s="582">
        <v>0</v>
      </c>
      <c r="G42" s="582">
        <v>0</v>
      </c>
      <c r="H42" s="582">
        <v>0</v>
      </c>
    </row>
    <row r="43" spans="1:8" x14ac:dyDescent="0.3">
      <c r="A43" s="23"/>
      <c r="B43" s="149" t="s">
        <v>843</v>
      </c>
      <c r="C43" s="150" t="s">
        <v>844</v>
      </c>
      <c r="D43" s="583">
        <v>0</v>
      </c>
      <c r="E43" s="583">
        <v>0</v>
      </c>
      <c r="F43" s="583">
        <v>0</v>
      </c>
      <c r="G43" s="583">
        <v>0</v>
      </c>
      <c r="H43" s="583">
        <v>0</v>
      </c>
    </row>
    <row r="44" spans="1:8" x14ac:dyDescent="0.3">
      <c r="A44" s="23"/>
      <c r="B44" s="149" t="s">
        <v>845</v>
      </c>
      <c r="C44" s="150" t="s">
        <v>846</v>
      </c>
      <c r="D44" s="582">
        <v>0.03</v>
      </c>
      <c r="E44" s="582">
        <v>0.03</v>
      </c>
      <c r="F44" s="582">
        <v>0.03</v>
      </c>
      <c r="G44" s="582">
        <v>0.03</v>
      </c>
      <c r="H44" s="582">
        <v>0.03</v>
      </c>
    </row>
    <row r="45" spans="1:8" x14ac:dyDescent="0.3">
      <c r="A45" s="23"/>
      <c r="B45" s="339"/>
      <c r="C45" s="391" t="s">
        <v>847</v>
      </c>
      <c r="D45" s="581"/>
      <c r="E45" s="581"/>
      <c r="F45" s="581"/>
      <c r="G45" s="581"/>
      <c r="H45" s="581"/>
    </row>
    <row r="46" spans="1:8" x14ac:dyDescent="0.3">
      <c r="A46" s="23"/>
      <c r="B46" s="149" t="s">
        <v>848</v>
      </c>
      <c r="C46" s="150" t="s">
        <v>754</v>
      </c>
      <c r="D46" s="584">
        <v>0</v>
      </c>
      <c r="E46" s="584">
        <v>0</v>
      </c>
      <c r="F46" s="584">
        <v>0</v>
      </c>
      <c r="G46" s="584">
        <v>0</v>
      </c>
      <c r="H46" s="584">
        <v>0</v>
      </c>
    </row>
    <row r="47" spans="1:8" x14ac:dyDescent="0.3">
      <c r="A47" s="23"/>
      <c r="B47" s="149" t="s">
        <v>849</v>
      </c>
      <c r="C47" s="150" t="s">
        <v>756</v>
      </c>
      <c r="D47" s="584">
        <v>0.03</v>
      </c>
      <c r="E47" s="584">
        <v>0.03</v>
      </c>
      <c r="F47" s="584">
        <v>0.03</v>
      </c>
      <c r="G47" s="584">
        <v>0.03</v>
      </c>
      <c r="H47" s="584">
        <v>0.03</v>
      </c>
    </row>
    <row r="48" spans="1:8" x14ac:dyDescent="0.3">
      <c r="A48" s="23"/>
      <c r="B48" s="339"/>
      <c r="C48" s="393" t="s">
        <v>850</v>
      </c>
      <c r="D48" s="577"/>
      <c r="E48" s="577"/>
      <c r="F48" s="577"/>
      <c r="G48" s="577"/>
      <c r="H48" s="577"/>
    </row>
    <row r="49" spans="1:8" x14ac:dyDescent="0.3">
      <c r="A49" s="23"/>
      <c r="B49" s="184">
        <v>15</v>
      </c>
      <c r="C49" s="395" t="s">
        <v>851</v>
      </c>
      <c r="D49" s="575">
        <v>1447291.5938208334</v>
      </c>
      <c r="E49" s="575">
        <v>1225209</v>
      </c>
      <c r="F49" s="575">
        <v>1113283</v>
      </c>
      <c r="G49" s="575">
        <v>1032150</v>
      </c>
      <c r="H49" s="575">
        <v>964617</v>
      </c>
    </row>
    <row r="50" spans="1:8" x14ac:dyDescent="0.3">
      <c r="A50" s="23"/>
      <c r="B50" s="149" t="s">
        <v>703</v>
      </c>
      <c r="C50" s="396" t="s">
        <v>852</v>
      </c>
      <c r="D50" s="575">
        <v>785864.58263321023</v>
      </c>
      <c r="E50" s="575">
        <v>681789</v>
      </c>
      <c r="F50" s="575">
        <v>623342</v>
      </c>
      <c r="G50" s="575">
        <v>573410</v>
      </c>
      <c r="H50" s="575">
        <v>554112</v>
      </c>
    </row>
    <row r="51" spans="1:8" x14ac:dyDescent="0.3">
      <c r="A51" s="23"/>
      <c r="B51" s="149" t="s">
        <v>853</v>
      </c>
      <c r="C51" s="396" t="s">
        <v>854</v>
      </c>
      <c r="D51" s="575">
        <v>63921.927366739132</v>
      </c>
      <c r="E51" s="575">
        <v>66896</v>
      </c>
      <c r="F51" s="575">
        <v>68554</v>
      </c>
      <c r="G51" s="575">
        <v>70544</v>
      </c>
      <c r="H51" s="575">
        <v>71577</v>
      </c>
    </row>
    <row r="52" spans="1:8" x14ac:dyDescent="0.3">
      <c r="A52" s="23"/>
      <c r="B52" s="184">
        <v>16</v>
      </c>
      <c r="C52" s="395" t="s">
        <v>855</v>
      </c>
      <c r="D52" s="575">
        <v>721942.65526647109</v>
      </c>
      <c r="E52" s="575">
        <v>614893</v>
      </c>
      <c r="F52" s="575">
        <v>554788</v>
      </c>
      <c r="G52" s="575">
        <v>502867</v>
      </c>
      <c r="H52" s="575">
        <v>482535</v>
      </c>
    </row>
    <row r="53" spans="1:8" x14ac:dyDescent="0.3">
      <c r="A53" s="23"/>
      <c r="B53" s="184">
        <v>17</v>
      </c>
      <c r="C53" s="395" t="s">
        <v>856</v>
      </c>
      <c r="D53" s="578">
        <v>2.0309087912775565</v>
      </c>
      <c r="E53" s="578">
        <v>2.0423</v>
      </c>
      <c r="F53" s="578">
        <v>2.0347</v>
      </c>
      <c r="G53" s="578">
        <v>2.0647000000000002</v>
      </c>
      <c r="H53" s="578">
        <v>2.0224000000000002</v>
      </c>
    </row>
    <row r="54" spans="1:8" x14ac:dyDescent="0.3">
      <c r="A54" s="23"/>
      <c r="B54" s="339"/>
      <c r="C54" s="393" t="s">
        <v>857</v>
      </c>
      <c r="D54" s="577"/>
      <c r="E54" s="577"/>
      <c r="F54" s="577"/>
      <c r="G54" s="577"/>
      <c r="H54" s="577"/>
    </row>
    <row r="55" spans="1:8" x14ac:dyDescent="0.3">
      <c r="A55" s="23"/>
      <c r="B55" s="184">
        <v>18</v>
      </c>
      <c r="C55" s="395" t="s">
        <v>858</v>
      </c>
      <c r="D55" s="698">
        <v>4738642.4000000004</v>
      </c>
      <c r="E55" s="575">
        <v>4277605</v>
      </c>
      <c r="F55" s="575">
        <v>4231979</v>
      </c>
      <c r="G55" s="575">
        <v>4393073</v>
      </c>
      <c r="H55" s="575">
        <v>4144310</v>
      </c>
    </row>
    <row r="56" spans="1:8" x14ac:dyDescent="0.3">
      <c r="A56" s="23"/>
      <c r="B56" s="184">
        <v>19</v>
      </c>
      <c r="C56" s="244" t="s">
        <v>859</v>
      </c>
      <c r="D56" s="698">
        <v>2994642.8749999995</v>
      </c>
      <c r="E56" s="575">
        <v>2979798</v>
      </c>
      <c r="F56" s="575">
        <v>2967141</v>
      </c>
      <c r="G56" s="575">
        <v>2842150</v>
      </c>
      <c r="H56" s="575">
        <v>2783559</v>
      </c>
    </row>
    <row r="57" spans="1:8" x14ac:dyDescent="0.3">
      <c r="A57" s="23"/>
      <c r="B57" s="184">
        <v>20</v>
      </c>
      <c r="C57" s="395" t="s">
        <v>860</v>
      </c>
      <c r="D57" s="582">
        <v>1.5823731235398149</v>
      </c>
      <c r="E57" s="578">
        <v>1.4355</v>
      </c>
      <c r="F57" s="578">
        <v>1.4262999999999999</v>
      </c>
      <c r="G57" s="578">
        <v>1.5457000000000001</v>
      </c>
      <c r="H57" s="578">
        <v>1.4888999999999999</v>
      </c>
    </row>
    <row r="58" spans="1:8" x14ac:dyDescent="0.3">
      <c r="A58" s="23"/>
    </row>
    <row r="59" spans="1:8" x14ac:dyDescent="0.3">
      <c r="A59" s="23"/>
    </row>
    <row r="60" spans="1:8" x14ac:dyDescent="0.3">
      <c r="B60" s="23"/>
      <c r="C60" s="23"/>
      <c r="D60" s="23"/>
      <c r="E60" s="23"/>
      <c r="F60" s="23"/>
      <c r="G60" s="23"/>
      <c r="H60" s="23"/>
    </row>
    <row r="61" spans="1:8" x14ac:dyDescent="0.3">
      <c r="B61" s="23"/>
      <c r="C61" s="23"/>
      <c r="D61" s="23"/>
      <c r="E61" s="23"/>
      <c r="F61" s="23"/>
      <c r="G61" s="23"/>
      <c r="H61" s="23"/>
    </row>
    <row r="62" spans="1:8" x14ac:dyDescent="0.3">
      <c r="B62" s="23"/>
      <c r="C62" s="23"/>
      <c r="D62" s="23"/>
      <c r="E62" s="23"/>
      <c r="F62" s="23"/>
      <c r="G62" s="23"/>
      <c r="H62" s="23"/>
    </row>
    <row r="63" spans="1:8" x14ac:dyDescent="0.3">
      <c r="B63" s="23"/>
      <c r="C63" s="23"/>
      <c r="D63" s="23"/>
      <c r="E63" s="23"/>
      <c r="F63" s="23"/>
      <c r="G63" s="23"/>
      <c r="H63" s="23"/>
    </row>
    <row r="64" spans="1:8" x14ac:dyDescent="0.3">
      <c r="B64" s="23"/>
      <c r="C64" s="23"/>
      <c r="D64" s="23"/>
      <c r="E64" s="23"/>
      <c r="F64" s="23"/>
      <c r="G64" s="23"/>
      <c r="H64" s="23"/>
    </row>
    <row r="65" spans="2:8" x14ac:dyDescent="0.3">
      <c r="B65" s="23"/>
      <c r="C65" s="23"/>
      <c r="D65" s="23"/>
      <c r="E65" s="23"/>
      <c r="F65" s="23"/>
      <c r="G65" s="23"/>
      <c r="H65" s="23"/>
    </row>
    <row r="66" spans="2:8" x14ac:dyDescent="0.3">
      <c r="B66" s="23"/>
      <c r="C66" s="23"/>
      <c r="D66" s="23"/>
      <c r="E66" s="23"/>
      <c r="F66" s="23"/>
      <c r="G66" s="23"/>
      <c r="H66" s="23"/>
    </row>
    <row r="67" spans="2:8" x14ac:dyDescent="0.3">
      <c r="B67" s="23"/>
      <c r="C67" s="23"/>
      <c r="D67" s="23"/>
      <c r="E67" s="23"/>
      <c r="F67" s="23"/>
      <c r="G67" s="23"/>
      <c r="H67" s="23"/>
    </row>
    <row r="68" spans="2:8" x14ac:dyDescent="0.3">
      <c r="B68" s="23"/>
      <c r="C68" s="23"/>
      <c r="D68" s="23"/>
      <c r="E68" s="23"/>
      <c r="F68" s="23"/>
      <c r="G68" s="23"/>
      <c r="H68" s="23"/>
    </row>
  </sheetData>
  <hyperlinks>
    <hyperlink ref="B2" location="Santrauka!B5" display="EU KM1 forma. Pagrindinių parametrų forma" xr:uid="{E904AB22-1D21-41A0-A2C1-F0CBA388A9F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E0FFE-E93F-44DD-9C78-DE652E9A2B2D}">
  <sheetPr>
    <tabColor rgb="FF575783"/>
  </sheetPr>
  <dimension ref="B2:L38"/>
  <sheetViews>
    <sheetView workbookViewId="0">
      <selection activeCell="C6" sqref="C6"/>
    </sheetView>
  </sheetViews>
  <sheetFormatPr defaultColWidth="9.33203125" defaultRowHeight="14.4" x14ac:dyDescent="0.3"/>
  <cols>
    <col min="1" max="1" width="5.33203125" style="24" customWidth="1"/>
    <col min="2" max="2" width="9.33203125" style="36"/>
    <col min="3" max="3" width="64.44140625" style="24" customWidth="1"/>
    <col min="4" max="4" width="18.6640625" style="24" customWidth="1"/>
    <col min="5" max="5" width="14.5546875" style="24" customWidth="1"/>
    <col min="6" max="6" width="9.33203125" style="24"/>
    <col min="7" max="8" width="14.33203125" style="24" customWidth="1"/>
    <col min="9" max="11" width="16.6640625" style="24" customWidth="1"/>
    <col min="12" max="16384" width="9.33203125" style="24"/>
  </cols>
  <sheetData>
    <row r="2" spans="2:12" ht="21" x14ac:dyDescent="0.3">
      <c r="B2" s="68" t="s">
        <v>237</v>
      </c>
      <c r="C2" s="36"/>
    </row>
    <row r="3" spans="2:12" x14ac:dyDescent="0.3">
      <c r="B3" s="91"/>
      <c r="C3" s="92"/>
      <c r="D3" s="127"/>
      <c r="E3" s="127"/>
      <c r="F3" s="127"/>
      <c r="G3" s="127"/>
      <c r="H3" s="127"/>
      <c r="I3" s="127"/>
      <c r="J3" s="127"/>
      <c r="K3" s="127"/>
      <c r="L3" s="42"/>
    </row>
    <row r="4" spans="2:12" x14ac:dyDescent="0.3">
      <c r="B4" s="129"/>
      <c r="C4" s="130"/>
      <c r="D4" s="131" t="s">
        <v>241</v>
      </c>
      <c r="E4" s="131" t="s">
        <v>256</v>
      </c>
      <c r="F4" s="131" t="s">
        <v>257</v>
      </c>
      <c r="G4" s="131" t="s">
        <v>258</v>
      </c>
      <c r="H4" s="131" t="s">
        <v>259</v>
      </c>
      <c r="I4" s="131" t="s">
        <v>260</v>
      </c>
      <c r="J4" s="131" t="s">
        <v>1050</v>
      </c>
      <c r="K4" s="131" t="s">
        <v>1051</v>
      </c>
      <c r="L4" s="43"/>
    </row>
    <row r="5" spans="2:12" ht="66" x14ac:dyDescent="0.3">
      <c r="B5" s="129"/>
      <c r="C5" s="130" t="s">
        <v>2158</v>
      </c>
      <c r="D5" s="131" t="s">
        <v>1408</v>
      </c>
      <c r="E5" s="131" t="s">
        <v>1409</v>
      </c>
      <c r="F5" s="131" t="s">
        <v>1410</v>
      </c>
      <c r="G5" s="131" t="s">
        <v>1411</v>
      </c>
      <c r="H5" s="131" t="s">
        <v>1412</v>
      </c>
      <c r="I5" s="131" t="s">
        <v>1413</v>
      </c>
      <c r="J5" s="131" t="s">
        <v>1236</v>
      </c>
      <c r="K5" s="131" t="s">
        <v>242</v>
      </c>
      <c r="L5" s="43"/>
    </row>
    <row r="6" spans="2:12" x14ac:dyDescent="0.3">
      <c r="B6" s="149" t="s">
        <v>1427</v>
      </c>
      <c r="C6" s="150" t="s">
        <v>1414</v>
      </c>
      <c r="D6" s="151"/>
      <c r="E6" s="151"/>
      <c r="F6" s="158"/>
      <c r="G6" s="152">
        <v>1.4</v>
      </c>
      <c r="H6" s="151"/>
      <c r="I6" s="151"/>
      <c r="J6" s="151"/>
      <c r="K6" s="151"/>
      <c r="L6" s="43"/>
    </row>
    <row r="7" spans="2:12" x14ac:dyDescent="0.3">
      <c r="B7" s="149" t="s">
        <v>1428</v>
      </c>
      <c r="C7" s="150" t="s">
        <v>1415</v>
      </c>
      <c r="D7" s="151">
        <v>6389.4</v>
      </c>
      <c r="E7" s="151">
        <v>7479.4</v>
      </c>
      <c r="F7" s="160"/>
      <c r="G7" s="152">
        <v>1.4</v>
      </c>
      <c r="H7" s="151">
        <v>19416.32</v>
      </c>
      <c r="I7" s="151">
        <v>19416.32</v>
      </c>
      <c r="J7" s="151">
        <v>19416.32</v>
      </c>
      <c r="K7" s="151">
        <v>5801.7</v>
      </c>
      <c r="L7" s="43"/>
    </row>
    <row r="8" spans="2:12" x14ac:dyDescent="0.3">
      <c r="B8" s="149">
        <v>1</v>
      </c>
      <c r="C8" s="150" t="s">
        <v>1416</v>
      </c>
      <c r="D8" s="151"/>
      <c r="E8" s="151"/>
      <c r="F8" s="159"/>
      <c r="G8" s="152">
        <v>1.4</v>
      </c>
      <c r="H8" s="151"/>
      <c r="I8" s="151"/>
      <c r="J8" s="151"/>
      <c r="K8" s="151"/>
      <c r="L8" s="43"/>
    </row>
    <row r="9" spans="2:12" x14ac:dyDescent="0.3">
      <c r="B9" s="149">
        <v>2</v>
      </c>
      <c r="C9" s="153" t="s">
        <v>1417</v>
      </c>
      <c r="D9" s="158"/>
      <c r="E9" s="158"/>
      <c r="F9" s="151"/>
      <c r="G9" s="151"/>
      <c r="H9" s="151"/>
      <c r="I9" s="151"/>
      <c r="J9" s="151"/>
      <c r="K9" s="151"/>
      <c r="L9" s="43"/>
    </row>
    <row r="10" spans="2:12" x14ac:dyDescent="0.3">
      <c r="B10" s="149" t="s">
        <v>1418</v>
      </c>
      <c r="C10" s="154" t="s">
        <v>1419</v>
      </c>
      <c r="D10" s="161"/>
      <c r="E10" s="161"/>
      <c r="F10" s="151"/>
      <c r="G10" s="158"/>
      <c r="H10" s="151"/>
      <c r="I10" s="151"/>
      <c r="J10" s="151"/>
      <c r="K10" s="151"/>
      <c r="L10" s="43"/>
    </row>
    <row r="11" spans="2:12" ht="28.8" x14ac:dyDescent="0.3">
      <c r="B11" s="149" t="s">
        <v>1420</v>
      </c>
      <c r="C11" s="154" t="s">
        <v>1421</v>
      </c>
      <c r="D11" s="161"/>
      <c r="E11" s="161"/>
      <c r="F11" s="151"/>
      <c r="G11" s="161"/>
      <c r="H11" s="151"/>
      <c r="I11" s="151"/>
      <c r="J11" s="151"/>
      <c r="K11" s="151"/>
      <c r="L11" s="43"/>
    </row>
    <row r="12" spans="2:12" x14ac:dyDescent="0.3">
      <c r="B12" s="149" t="s">
        <v>1422</v>
      </c>
      <c r="C12" s="154" t="s">
        <v>1423</v>
      </c>
      <c r="D12" s="161"/>
      <c r="E12" s="161"/>
      <c r="F12" s="151"/>
      <c r="G12" s="161"/>
      <c r="H12" s="151"/>
      <c r="I12" s="151"/>
      <c r="J12" s="151"/>
      <c r="K12" s="151"/>
      <c r="L12" s="43"/>
    </row>
    <row r="13" spans="2:12" x14ac:dyDescent="0.3">
      <c r="B13" s="149">
        <v>3</v>
      </c>
      <c r="C13" s="153" t="s">
        <v>1424</v>
      </c>
      <c r="D13" s="161"/>
      <c r="E13" s="161"/>
      <c r="F13" s="158"/>
      <c r="G13" s="161"/>
      <c r="H13" s="151">
        <v>31112</v>
      </c>
      <c r="I13" s="151">
        <v>31039</v>
      </c>
      <c r="J13" s="151">
        <v>31039</v>
      </c>
      <c r="K13" s="151">
        <v>22534.6</v>
      </c>
      <c r="L13" s="43"/>
    </row>
    <row r="14" spans="2:12" x14ac:dyDescent="0.3">
      <c r="B14" s="149">
        <v>4</v>
      </c>
      <c r="C14" s="153" t="s">
        <v>1425</v>
      </c>
      <c r="D14" s="161"/>
      <c r="E14" s="161"/>
      <c r="F14" s="161"/>
      <c r="G14" s="161"/>
      <c r="H14" s="151"/>
      <c r="I14" s="151"/>
      <c r="J14" s="151"/>
      <c r="K14" s="151"/>
      <c r="L14" s="43"/>
    </row>
    <row r="15" spans="2:12" x14ac:dyDescent="0.3">
      <c r="B15" s="149">
        <v>5</v>
      </c>
      <c r="C15" s="153" t="s">
        <v>1426</v>
      </c>
      <c r="D15" s="161"/>
      <c r="E15" s="161"/>
      <c r="F15" s="161"/>
      <c r="G15" s="161"/>
      <c r="H15" s="151"/>
      <c r="I15" s="151"/>
      <c r="J15" s="151"/>
      <c r="K15" s="151"/>
      <c r="L15" s="43"/>
    </row>
    <row r="16" spans="2:12" x14ac:dyDescent="0.3">
      <c r="B16" s="155">
        <v>6</v>
      </c>
      <c r="C16" s="156" t="s">
        <v>252</v>
      </c>
      <c r="D16" s="159"/>
      <c r="E16" s="159"/>
      <c r="F16" s="159"/>
      <c r="G16" s="159"/>
      <c r="H16" s="157">
        <v>50528.32</v>
      </c>
      <c r="I16" s="157">
        <v>50455.32</v>
      </c>
      <c r="J16" s="157">
        <v>50455.32</v>
      </c>
      <c r="K16" s="157">
        <v>28336.3</v>
      </c>
      <c r="L16" s="43"/>
    </row>
    <row r="37" spans="12:12" ht="23.4" x14ac:dyDescent="0.45">
      <c r="L37" s="128"/>
    </row>
    <row r="38" spans="12:12" x14ac:dyDescent="0.3">
      <c r="L38" s="76"/>
    </row>
  </sheetData>
  <hyperlinks>
    <hyperlink ref="B2" location="Santrauka!B43" display="EU CCR1 forma. CCR pozicijos analizė pagal metodus" xr:uid="{1A6A2481-DCF1-4BEC-AC62-BBA2E3659EA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E04-E237-464C-9A1B-ECE2E8EB1C58}">
  <sheetPr>
    <tabColor rgb="FF575783"/>
  </sheetPr>
  <dimension ref="B2:Q19"/>
  <sheetViews>
    <sheetView workbookViewId="0">
      <selection activeCell="C7" sqref="C7"/>
    </sheetView>
  </sheetViews>
  <sheetFormatPr defaultColWidth="9.33203125" defaultRowHeight="14.4" x14ac:dyDescent="0.3"/>
  <cols>
    <col min="1" max="1" width="4.5546875" style="24" customWidth="1"/>
    <col min="2" max="2" width="9.33203125" style="37"/>
    <col min="3" max="3" width="56.6640625" style="24" customWidth="1"/>
    <col min="4" max="14" width="9.33203125" style="24"/>
    <col min="15" max="15" width="19.44140625" style="16" customWidth="1"/>
    <col min="16" max="16384" width="9.33203125" style="24"/>
  </cols>
  <sheetData>
    <row r="2" spans="2:17" ht="21" x14ac:dyDescent="0.4">
      <c r="B2" s="25" t="s">
        <v>238</v>
      </c>
    </row>
    <row r="3" spans="2:17" ht="15.6" x14ac:dyDescent="0.3">
      <c r="B3" s="132"/>
    </row>
    <row r="4" spans="2:17" ht="20.100000000000001" customHeight="1" x14ac:dyDescent="0.3">
      <c r="B4" s="129"/>
      <c r="C4" s="757" t="s">
        <v>2161</v>
      </c>
      <c r="D4" s="759" t="s">
        <v>1368</v>
      </c>
      <c r="E4" s="759"/>
      <c r="F4" s="759"/>
      <c r="G4" s="759"/>
      <c r="H4" s="759"/>
      <c r="I4" s="759"/>
      <c r="J4" s="759"/>
      <c r="K4" s="759"/>
      <c r="L4" s="759"/>
      <c r="M4" s="759"/>
      <c r="N4" s="759"/>
      <c r="O4" s="130"/>
    </row>
    <row r="5" spans="2:17" ht="20.100000000000001" customHeight="1" x14ac:dyDescent="0.3">
      <c r="B5" s="129"/>
      <c r="C5" s="758"/>
      <c r="D5" s="131" t="s">
        <v>241</v>
      </c>
      <c r="E5" s="131" t="s">
        <v>256</v>
      </c>
      <c r="F5" s="131" t="s">
        <v>257</v>
      </c>
      <c r="G5" s="131" t="s">
        <v>258</v>
      </c>
      <c r="H5" s="131" t="s">
        <v>259</v>
      </c>
      <c r="I5" s="131" t="s">
        <v>260</v>
      </c>
      <c r="J5" s="131" t="s">
        <v>1050</v>
      </c>
      <c r="K5" s="131" t="s">
        <v>1051</v>
      </c>
      <c r="L5" s="131" t="s">
        <v>1096</v>
      </c>
      <c r="M5" s="131" t="s">
        <v>1097</v>
      </c>
      <c r="N5" s="131" t="s">
        <v>1098</v>
      </c>
      <c r="O5" s="129" t="s">
        <v>1099</v>
      </c>
    </row>
    <row r="6" spans="2:17" x14ac:dyDescent="0.3">
      <c r="B6" s="129"/>
      <c r="C6" s="758"/>
      <c r="D6" s="133">
        <v>0</v>
      </c>
      <c r="E6" s="133">
        <v>0.02</v>
      </c>
      <c r="F6" s="133">
        <v>0.04</v>
      </c>
      <c r="G6" s="133">
        <v>0.1</v>
      </c>
      <c r="H6" s="133">
        <v>0.2</v>
      </c>
      <c r="I6" s="133">
        <v>0.5</v>
      </c>
      <c r="J6" s="133">
        <v>0.7</v>
      </c>
      <c r="K6" s="133">
        <v>0.75</v>
      </c>
      <c r="L6" s="133">
        <v>1</v>
      </c>
      <c r="M6" s="133">
        <v>1.5</v>
      </c>
      <c r="N6" s="131" t="s">
        <v>1370</v>
      </c>
      <c r="O6" s="134" t="s">
        <v>1429</v>
      </c>
    </row>
    <row r="7" spans="2:17" x14ac:dyDescent="0.3">
      <c r="B7" s="139">
        <v>1</v>
      </c>
      <c r="C7" s="143" t="s">
        <v>218</v>
      </c>
      <c r="D7" s="144"/>
      <c r="E7" s="144"/>
      <c r="F7" s="144"/>
      <c r="G7" s="144"/>
      <c r="H7" s="144"/>
      <c r="I7" s="144"/>
      <c r="J7" s="144"/>
      <c r="K7" s="144"/>
      <c r="L7" s="144"/>
      <c r="M7" s="144"/>
      <c r="N7" s="144"/>
      <c r="O7" s="145"/>
    </row>
    <row r="8" spans="2:17" x14ac:dyDescent="0.3">
      <c r="B8" s="139">
        <v>2</v>
      </c>
      <c r="C8" s="143" t="s">
        <v>219</v>
      </c>
      <c r="D8" s="144"/>
      <c r="E8" s="144"/>
      <c r="F8" s="144"/>
      <c r="G8" s="144"/>
      <c r="H8" s="144"/>
      <c r="I8" s="144"/>
      <c r="J8" s="144"/>
      <c r="K8" s="144"/>
      <c r="L8" s="144"/>
      <c r="M8" s="144"/>
      <c r="N8" s="144"/>
      <c r="O8" s="145"/>
    </row>
    <row r="9" spans="2:17" x14ac:dyDescent="0.3">
      <c r="B9" s="139">
        <v>3</v>
      </c>
      <c r="C9" s="143" t="s">
        <v>220</v>
      </c>
      <c r="D9" s="144"/>
      <c r="E9" s="144"/>
      <c r="F9" s="144"/>
      <c r="G9" s="144"/>
      <c r="H9" s="144"/>
      <c r="I9" s="144"/>
      <c r="J9" s="144"/>
      <c r="K9" s="144"/>
      <c r="L9" s="144"/>
      <c r="M9" s="144"/>
      <c r="N9" s="144"/>
      <c r="O9" s="145"/>
    </row>
    <row r="10" spans="2:17" x14ac:dyDescent="0.3">
      <c r="B10" s="139">
        <v>4</v>
      </c>
      <c r="C10" s="143" t="s">
        <v>221</v>
      </c>
      <c r="D10" s="144"/>
      <c r="E10" s="144"/>
      <c r="F10" s="144"/>
      <c r="G10" s="144"/>
      <c r="H10" s="144"/>
      <c r="I10" s="144"/>
      <c r="J10" s="144"/>
      <c r="K10" s="144"/>
      <c r="L10" s="144"/>
      <c r="M10" s="144"/>
      <c r="N10" s="144"/>
      <c r="O10" s="145"/>
    </row>
    <row r="11" spans="2:17" x14ac:dyDescent="0.3">
      <c r="B11" s="139">
        <v>5</v>
      </c>
      <c r="C11" s="143" t="s">
        <v>222</v>
      </c>
      <c r="D11" s="144"/>
      <c r="E11" s="144"/>
      <c r="F11" s="144"/>
      <c r="G11" s="144"/>
      <c r="H11" s="144"/>
      <c r="I11" s="144"/>
      <c r="J11" s="144"/>
      <c r="K11" s="144"/>
      <c r="L11" s="144"/>
      <c r="M11" s="144"/>
      <c r="N11" s="144"/>
      <c r="O11" s="145"/>
    </row>
    <row r="12" spans="2:17" x14ac:dyDescent="0.3">
      <c r="B12" s="139">
        <v>6</v>
      </c>
      <c r="C12" s="143" t="s">
        <v>223</v>
      </c>
      <c r="D12" s="144"/>
      <c r="E12" s="144"/>
      <c r="F12" s="144"/>
      <c r="G12" s="144"/>
      <c r="H12" s="144">
        <v>14271</v>
      </c>
      <c r="I12" s="144"/>
      <c r="J12" s="144"/>
      <c r="K12" s="144"/>
      <c r="L12" s="144"/>
      <c r="M12" s="144"/>
      <c r="N12" s="144">
        <v>2548</v>
      </c>
      <c r="O12" s="145">
        <f>SUM(D12:N12)</f>
        <v>16819</v>
      </c>
      <c r="Q12" s="30"/>
    </row>
    <row r="13" spans="2:17" x14ac:dyDescent="0.3">
      <c r="B13" s="139">
        <v>7</v>
      </c>
      <c r="C13" s="143" t="s">
        <v>224</v>
      </c>
      <c r="D13" s="144"/>
      <c r="E13" s="144"/>
      <c r="F13" s="144"/>
      <c r="G13" s="144">
        <v>9449</v>
      </c>
      <c r="H13" s="144"/>
      <c r="I13" s="144"/>
      <c r="J13" s="144"/>
      <c r="K13" s="144">
        <v>1578</v>
      </c>
      <c r="L13" s="144">
        <v>22609</v>
      </c>
      <c r="M13" s="144"/>
      <c r="N13" s="144"/>
      <c r="O13" s="145">
        <f>SUM(D13:N13)</f>
        <v>33636</v>
      </c>
    </row>
    <row r="14" spans="2:17" x14ac:dyDescent="0.3">
      <c r="B14" s="139">
        <v>8</v>
      </c>
      <c r="C14" s="143" t="s">
        <v>225</v>
      </c>
      <c r="D14" s="144"/>
      <c r="E14" s="144"/>
      <c r="F14" s="144"/>
      <c r="G14" s="144"/>
      <c r="H14" s="144"/>
      <c r="I14" s="144"/>
      <c r="J14" s="144"/>
      <c r="K14" s="144"/>
      <c r="L14" s="144"/>
      <c r="M14" s="144"/>
      <c r="N14" s="144"/>
      <c r="O14" s="145"/>
    </row>
    <row r="15" spans="2:17" x14ac:dyDescent="0.3">
      <c r="B15" s="139">
        <v>9</v>
      </c>
      <c r="C15" s="143" t="s">
        <v>226</v>
      </c>
      <c r="D15" s="144"/>
      <c r="E15" s="144"/>
      <c r="F15" s="144"/>
      <c r="G15" s="144"/>
      <c r="H15" s="144"/>
      <c r="I15" s="144"/>
      <c r="J15" s="144"/>
      <c r="K15" s="144"/>
      <c r="L15" s="144"/>
      <c r="M15" s="144"/>
      <c r="N15" s="144"/>
      <c r="O15" s="145"/>
    </row>
    <row r="16" spans="2:17" x14ac:dyDescent="0.3">
      <c r="B16" s="139">
        <v>10</v>
      </c>
      <c r="C16" s="143" t="s">
        <v>227</v>
      </c>
      <c r="D16" s="144"/>
      <c r="E16" s="144"/>
      <c r="F16" s="144"/>
      <c r="G16" s="144"/>
      <c r="H16" s="144"/>
      <c r="I16" s="144"/>
      <c r="J16" s="144"/>
      <c r="K16" s="144"/>
      <c r="L16" s="144"/>
      <c r="M16" s="144"/>
      <c r="N16" s="144"/>
      <c r="O16" s="145"/>
    </row>
    <row r="17" spans="2:15" x14ac:dyDescent="0.3">
      <c r="B17" s="146">
        <v>11</v>
      </c>
      <c r="C17" s="147" t="s">
        <v>228</v>
      </c>
      <c r="D17" s="144"/>
      <c r="E17" s="144"/>
      <c r="F17" s="144"/>
      <c r="G17" s="148">
        <f>SUM(G7:G16)</f>
        <v>9449</v>
      </c>
      <c r="H17" s="148">
        <f>SUM(H7:H16)</f>
        <v>14271</v>
      </c>
      <c r="I17" s="148"/>
      <c r="J17" s="148"/>
      <c r="K17" s="148">
        <f t="shared" ref="K17:L17" si="0">SUM(K7:K16)</f>
        <v>1578</v>
      </c>
      <c r="L17" s="148">
        <f t="shared" si="0"/>
        <v>22609</v>
      </c>
      <c r="M17" s="148"/>
      <c r="N17" s="148">
        <f>SUM(N7:N16)</f>
        <v>2548</v>
      </c>
      <c r="O17" s="148">
        <f>SUM(O7:O16)</f>
        <v>50455</v>
      </c>
    </row>
    <row r="19" spans="2:15" x14ac:dyDescent="0.3">
      <c r="C19" s="30"/>
    </row>
  </sheetData>
  <mergeCells count="2">
    <mergeCell ref="C4:C6"/>
    <mergeCell ref="D4:N4"/>
  </mergeCells>
  <hyperlinks>
    <hyperlink ref="B2" location="Santrauka!B44" display="EU CCR3 forma. Standartizuotas metodas. CCR pozicijos pagal reguliuojamą pozicijų klasę ir rizikos koeficientus" xr:uid="{3822E1E2-901B-447F-9569-73A0B0E5E48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B0FE-3197-4AD6-B9C8-89442A5AF60A}">
  <sheetPr>
    <tabColor rgb="FF575783"/>
  </sheetPr>
  <dimension ref="B2:N18"/>
  <sheetViews>
    <sheetView workbookViewId="0">
      <selection activeCell="C8" sqref="C8"/>
    </sheetView>
  </sheetViews>
  <sheetFormatPr defaultColWidth="9.33203125" defaultRowHeight="14.4" x14ac:dyDescent="0.3"/>
  <cols>
    <col min="1" max="1" width="4.33203125" style="24" customWidth="1"/>
    <col min="2" max="2" width="8.44140625" style="24" customWidth="1"/>
    <col min="3" max="3" width="23.6640625" style="24" customWidth="1"/>
    <col min="4" max="11" width="14.44140625" style="24" customWidth="1"/>
    <col min="12" max="16384" width="9.33203125" style="24"/>
  </cols>
  <sheetData>
    <row r="2" spans="2:11" ht="21" x14ac:dyDescent="0.4">
      <c r="B2" s="25" t="s">
        <v>239</v>
      </c>
    </row>
    <row r="4" spans="2:11" x14ac:dyDescent="0.3">
      <c r="B4" s="35"/>
      <c r="C4" s="130"/>
      <c r="D4" s="129" t="s">
        <v>241</v>
      </c>
      <c r="E4" s="129" t="s">
        <v>256</v>
      </c>
      <c r="F4" s="129" t="s">
        <v>257</v>
      </c>
      <c r="G4" s="129" t="s">
        <v>258</v>
      </c>
      <c r="H4" s="129" t="s">
        <v>259</v>
      </c>
      <c r="I4" s="129" t="s">
        <v>260</v>
      </c>
      <c r="J4" s="129" t="s">
        <v>1050</v>
      </c>
      <c r="K4" s="129" t="s">
        <v>1051</v>
      </c>
    </row>
    <row r="5" spans="2:11" ht="32.4" customHeight="1" x14ac:dyDescent="0.3">
      <c r="B5" s="35"/>
      <c r="C5" s="130"/>
      <c r="D5" s="759" t="s">
        <v>1430</v>
      </c>
      <c r="E5" s="759"/>
      <c r="F5" s="759"/>
      <c r="G5" s="759"/>
      <c r="H5" s="759" t="s">
        <v>1431</v>
      </c>
      <c r="I5" s="759"/>
      <c r="J5" s="759"/>
      <c r="K5" s="759"/>
    </row>
    <row r="6" spans="2:11" ht="41.4" customHeight="1" x14ac:dyDescent="0.3">
      <c r="B6" s="35"/>
      <c r="C6" s="760" t="s">
        <v>2162</v>
      </c>
      <c r="D6" s="759" t="s">
        <v>1432</v>
      </c>
      <c r="E6" s="759"/>
      <c r="F6" s="759" t="s">
        <v>1433</v>
      </c>
      <c r="G6" s="759"/>
      <c r="H6" s="759" t="s">
        <v>1432</v>
      </c>
      <c r="I6" s="759"/>
      <c r="J6" s="759" t="s">
        <v>1433</v>
      </c>
      <c r="K6" s="759"/>
    </row>
    <row r="7" spans="2:11" x14ac:dyDescent="0.3">
      <c r="B7" s="35"/>
      <c r="C7" s="760"/>
      <c r="D7" s="129" t="s">
        <v>1434</v>
      </c>
      <c r="E7" s="129" t="s">
        <v>1435</v>
      </c>
      <c r="F7" s="129" t="s">
        <v>1434</v>
      </c>
      <c r="G7" s="129" t="s">
        <v>1435</v>
      </c>
      <c r="H7" s="129" t="s">
        <v>1434</v>
      </c>
      <c r="I7" s="129" t="s">
        <v>1435</v>
      </c>
      <c r="J7" s="129" t="s">
        <v>1434</v>
      </c>
      <c r="K7" s="129" t="s">
        <v>1435</v>
      </c>
    </row>
    <row r="8" spans="2:11" ht="26.4" x14ac:dyDescent="0.3">
      <c r="B8" s="136">
        <v>1</v>
      </c>
      <c r="C8" s="137" t="s">
        <v>229</v>
      </c>
      <c r="D8" s="138">
        <v>3170</v>
      </c>
      <c r="E8" s="138"/>
      <c r="F8" s="138">
        <v>336.95600000000002</v>
      </c>
      <c r="G8" s="139"/>
      <c r="H8" s="139"/>
      <c r="I8" s="139"/>
      <c r="J8" s="139"/>
      <c r="K8" s="139"/>
    </row>
    <row r="9" spans="2:11" ht="26.4" x14ac:dyDescent="0.3">
      <c r="B9" s="136">
        <v>2</v>
      </c>
      <c r="C9" s="137" t="s">
        <v>230</v>
      </c>
      <c r="D9" s="138"/>
      <c r="E9" s="138"/>
      <c r="F9" s="138"/>
      <c r="G9" s="139"/>
      <c r="H9" s="139"/>
      <c r="I9" s="139"/>
      <c r="J9" s="139"/>
      <c r="K9" s="139"/>
    </row>
    <row r="10" spans="2:11" x14ac:dyDescent="0.3">
      <c r="B10" s="136">
        <v>3</v>
      </c>
      <c r="C10" s="137" t="s">
        <v>231</v>
      </c>
      <c r="D10" s="138"/>
      <c r="E10" s="138"/>
      <c r="F10" s="138"/>
      <c r="G10" s="139"/>
      <c r="H10" s="139"/>
      <c r="I10" s="139"/>
      <c r="J10" s="139"/>
      <c r="K10" s="139"/>
    </row>
    <row r="11" spans="2:11" x14ac:dyDescent="0.3">
      <c r="B11" s="136">
        <v>4</v>
      </c>
      <c r="C11" s="137" t="s">
        <v>232</v>
      </c>
      <c r="D11" s="138"/>
      <c r="E11" s="138"/>
      <c r="F11" s="138"/>
      <c r="G11" s="139"/>
      <c r="H11" s="139"/>
      <c r="I11" s="139"/>
      <c r="J11" s="139"/>
      <c r="K11" s="139"/>
    </row>
    <row r="12" spans="2:11" x14ac:dyDescent="0.3">
      <c r="B12" s="136">
        <v>5</v>
      </c>
      <c r="C12" s="137" t="s">
        <v>233</v>
      </c>
      <c r="D12" s="138"/>
      <c r="E12" s="138"/>
      <c r="F12" s="138"/>
      <c r="G12" s="139"/>
      <c r="H12" s="139"/>
      <c r="I12" s="139"/>
      <c r="J12" s="139"/>
      <c r="K12" s="139"/>
    </row>
    <row r="13" spans="2:11" x14ac:dyDescent="0.3">
      <c r="B13" s="136">
        <v>6</v>
      </c>
      <c r="C13" s="137" t="s">
        <v>234</v>
      </c>
      <c r="D13" s="138"/>
      <c r="E13" s="138"/>
      <c r="F13" s="138"/>
      <c r="G13" s="139"/>
      <c r="H13" s="139"/>
      <c r="I13" s="139"/>
      <c r="J13" s="139"/>
      <c r="K13" s="139"/>
    </row>
    <row r="14" spans="2:11" ht="26.4" x14ac:dyDescent="0.3">
      <c r="B14" s="136">
        <v>7</v>
      </c>
      <c r="C14" s="137" t="s">
        <v>235</v>
      </c>
      <c r="D14" s="138">
        <v>24543.3</v>
      </c>
      <c r="E14" s="138"/>
      <c r="F14" s="138"/>
      <c r="G14" s="139"/>
      <c r="H14" s="139"/>
      <c r="I14" s="139"/>
      <c r="J14" s="139"/>
      <c r="K14" s="139"/>
    </row>
    <row r="15" spans="2:11" x14ac:dyDescent="0.3">
      <c r="B15" s="136">
        <v>8</v>
      </c>
      <c r="C15" s="137" t="s">
        <v>236</v>
      </c>
      <c r="D15" s="138"/>
      <c r="E15" s="138"/>
      <c r="F15" s="138"/>
      <c r="G15" s="139"/>
      <c r="H15" s="139"/>
      <c r="I15" s="139"/>
      <c r="J15" s="139"/>
      <c r="K15" s="139"/>
    </row>
    <row r="16" spans="2:11" x14ac:dyDescent="0.3">
      <c r="B16" s="140">
        <v>9</v>
      </c>
      <c r="C16" s="141" t="s">
        <v>217</v>
      </c>
      <c r="D16" s="142">
        <f>SUM(D8:D14)</f>
        <v>27713.3</v>
      </c>
      <c r="E16" s="142"/>
      <c r="F16" s="142">
        <f>SUM(F8:F14)</f>
        <v>336.95600000000002</v>
      </c>
      <c r="G16" s="141"/>
      <c r="H16" s="141"/>
      <c r="I16" s="141"/>
      <c r="J16" s="141"/>
      <c r="K16" s="141"/>
    </row>
    <row r="17" spans="3:14" x14ac:dyDescent="0.3">
      <c r="C17" s="135"/>
      <c r="D17" s="135"/>
      <c r="E17" s="135"/>
      <c r="F17" s="135"/>
      <c r="G17" s="135"/>
      <c r="H17" s="135"/>
      <c r="I17" s="135"/>
      <c r="J17" s="135"/>
      <c r="K17" s="135"/>
    </row>
    <row r="18" spans="3:14" x14ac:dyDescent="0.3">
      <c r="N18" s="30"/>
    </row>
  </sheetData>
  <mergeCells count="7">
    <mergeCell ref="D5:G5"/>
    <mergeCell ref="H5:K5"/>
    <mergeCell ref="C6:C7"/>
    <mergeCell ref="D6:E6"/>
    <mergeCell ref="F6:G6"/>
    <mergeCell ref="H6:I6"/>
    <mergeCell ref="J6:K6"/>
  </mergeCells>
  <hyperlinks>
    <hyperlink ref="B2" location="Santrauka!B45" display="EU CCR5 forma. CCR pozicijų užtikrinimo priemonių sudėtis" xr:uid="{5AADF172-18B4-4864-8533-7FCBFBD8DA0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F510-20C4-4F04-8BD7-6342E0F5DB35}">
  <sheetPr>
    <tabColor rgb="FF575783"/>
  </sheetPr>
  <dimension ref="B2:R21"/>
  <sheetViews>
    <sheetView workbookViewId="0">
      <selection activeCell="C10" sqref="C10"/>
    </sheetView>
  </sheetViews>
  <sheetFormatPr defaultColWidth="9.109375" defaultRowHeight="14.4" x14ac:dyDescent="0.3"/>
  <cols>
    <col min="1" max="1" width="3.77734375" style="24" customWidth="1"/>
    <col min="2" max="2" width="5.109375" style="24" customWidth="1"/>
    <col min="3" max="3" width="47" style="24" customWidth="1"/>
    <col min="4" max="4" width="12.33203125" style="24" customWidth="1"/>
    <col min="5" max="5" width="18.77734375" style="24" customWidth="1"/>
    <col min="6" max="6" width="12.33203125" style="24" customWidth="1"/>
    <col min="7" max="7" width="16.77734375" style="24" customWidth="1"/>
    <col min="8" max="8" width="12.33203125" style="24" customWidth="1"/>
    <col min="9" max="9" width="16.21875" style="24" customWidth="1"/>
    <col min="10" max="16" width="12.33203125" style="24" customWidth="1"/>
    <col min="17" max="17" width="19" style="24" customWidth="1"/>
    <col min="18" max="18" width="12.33203125" style="24" customWidth="1"/>
    <col min="19" max="16384" width="9.109375" style="24"/>
  </cols>
  <sheetData>
    <row r="2" spans="2:18" ht="21" x14ac:dyDescent="0.4">
      <c r="B2" s="762" t="s">
        <v>1173</v>
      </c>
      <c r="C2" s="762"/>
      <c r="D2" s="762"/>
      <c r="E2" s="762"/>
      <c r="F2" s="762"/>
      <c r="G2" s="762"/>
      <c r="H2" s="762"/>
      <c r="I2" s="762"/>
      <c r="J2" s="762"/>
      <c r="K2" s="762"/>
      <c r="L2" s="762"/>
      <c r="M2" s="762"/>
      <c r="N2" s="762"/>
      <c r="O2" s="762"/>
      <c r="P2" s="762"/>
      <c r="Q2" s="762"/>
    </row>
    <row r="5" spans="2:18" x14ac:dyDescent="0.3">
      <c r="B5" s="407"/>
      <c r="C5" s="407"/>
      <c r="D5" s="81" t="s">
        <v>241</v>
      </c>
      <c r="E5" s="81" t="s">
        <v>256</v>
      </c>
      <c r="F5" s="81" t="s">
        <v>257</v>
      </c>
      <c r="G5" s="81" t="s">
        <v>258</v>
      </c>
      <c r="H5" s="81" t="s">
        <v>259</v>
      </c>
      <c r="I5" s="81" t="s">
        <v>260</v>
      </c>
      <c r="J5" s="81" t="s">
        <v>1050</v>
      </c>
      <c r="K5" s="81" t="s">
        <v>1051</v>
      </c>
      <c r="L5" s="81" t="s">
        <v>1096</v>
      </c>
      <c r="M5" s="81" t="s">
        <v>1097</v>
      </c>
      <c r="N5" s="81" t="s">
        <v>1098</v>
      </c>
      <c r="O5" s="81" t="s">
        <v>1099</v>
      </c>
      <c r="P5" s="81" t="s">
        <v>1174</v>
      </c>
      <c r="Q5" s="81" t="s">
        <v>1175</v>
      </c>
      <c r="R5" s="81" t="s">
        <v>1176</v>
      </c>
    </row>
    <row r="6" spans="2:18" x14ac:dyDescent="0.3">
      <c r="B6" s="407"/>
      <c r="C6" s="407"/>
      <c r="D6" s="725" t="s">
        <v>1177</v>
      </c>
      <c r="E6" s="725"/>
      <c r="F6" s="725"/>
      <c r="G6" s="725"/>
      <c r="H6" s="725"/>
      <c r="I6" s="725"/>
      <c r="J6" s="725"/>
      <c r="K6" s="725" t="s">
        <v>1178</v>
      </c>
      <c r="L6" s="725"/>
      <c r="M6" s="725"/>
      <c r="N6" s="725"/>
      <c r="O6" s="725" t="s">
        <v>1179</v>
      </c>
      <c r="P6" s="725"/>
      <c r="Q6" s="725"/>
      <c r="R6" s="725"/>
    </row>
    <row r="7" spans="2:18" x14ac:dyDescent="0.3">
      <c r="B7" s="407"/>
      <c r="C7" s="407"/>
      <c r="D7" s="725" t="s">
        <v>1180</v>
      </c>
      <c r="E7" s="725"/>
      <c r="F7" s="725"/>
      <c r="G7" s="725"/>
      <c r="H7" s="725" t="s">
        <v>1181</v>
      </c>
      <c r="I7" s="725"/>
      <c r="J7" s="81" t="s">
        <v>1182</v>
      </c>
      <c r="K7" s="725" t="s">
        <v>1180</v>
      </c>
      <c r="L7" s="725"/>
      <c r="M7" s="702" t="s">
        <v>1181</v>
      </c>
      <c r="N7" s="81" t="s">
        <v>1182</v>
      </c>
      <c r="O7" s="725" t="s">
        <v>1180</v>
      </c>
      <c r="P7" s="725"/>
      <c r="Q7" s="761" t="s">
        <v>1181</v>
      </c>
      <c r="R7" s="81" t="s">
        <v>1182</v>
      </c>
    </row>
    <row r="8" spans="2:18" x14ac:dyDescent="0.3">
      <c r="B8" s="407"/>
      <c r="C8" s="407"/>
      <c r="D8" s="725" t="s">
        <v>1183</v>
      </c>
      <c r="E8" s="725"/>
      <c r="F8" s="725" t="s">
        <v>1184</v>
      </c>
      <c r="G8" s="725"/>
      <c r="H8" s="761"/>
      <c r="I8" s="702" t="s">
        <v>1185</v>
      </c>
      <c r="J8" s="761"/>
      <c r="K8" s="761" t="s">
        <v>1183</v>
      </c>
      <c r="L8" s="761" t="s">
        <v>1184</v>
      </c>
      <c r="M8" s="702"/>
      <c r="N8" s="761"/>
      <c r="O8" s="761" t="s">
        <v>1183</v>
      </c>
      <c r="P8" s="761" t="s">
        <v>1184</v>
      </c>
      <c r="Q8" s="761"/>
      <c r="R8" s="761"/>
    </row>
    <row r="9" spans="2:18" ht="73.2" customHeight="1" x14ac:dyDescent="0.3">
      <c r="B9" s="407"/>
      <c r="C9" s="407" t="s">
        <v>2158</v>
      </c>
      <c r="D9" s="81"/>
      <c r="E9" s="408" t="s">
        <v>1185</v>
      </c>
      <c r="F9" s="81"/>
      <c r="G9" s="408" t="s">
        <v>1185</v>
      </c>
      <c r="H9" s="761"/>
      <c r="I9" s="702"/>
      <c r="J9" s="761"/>
      <c r="K9" s="761"/>
      <c r="L9" s="761"/>
      <c r="M9" s="702"/>
      <c r="N9" s="761"/>
      <c r="O9" s="761"/>
      <c r="P9" s="761"/>
      <c r="Q9" s="761"/>
      <c r="R9" s="761"/>
    </row>
    <row r="10" spans="2:18" x14ac:dyDescent="0.3">
      <c r="B10" s="231">
        <v>1</v>
      </c>
      <c r="C10" s="409" t="s">
        <v>1186</v>
      </c>
      <c r="D10" s="136"/>
      <c r="E10" s="136"/>
      <c r="F10" s="410">
        <f>SUM(F11:F13)</f>
        <v>65671</v>
      </c>
      <c r="G10" s="410">
        <f>SUM(G11:G13)</f>
        <v>65671</v>
      </c>
      <c r="H10" s="410">
        <f>SUM(H11:H13)</f>
        <v>172677</v>
      </c>
      <c r="I10" s="410">
        <f>SUM(I11:I13)</f>
        <v>172677</v>
      </c>
      <c r="J10" s="410">
        <f>SUM(J11:J13)</f>
        <v>238348</v>
      </c>
      <c r="K10" s="230"/>
      <c r="L10" s="230"/>
      <c r="M10" s="230"/>
      <c r="N10" s="230"/>
      <c r="O10" s="230"/>
      <c r="P10" s="230"/>
      <c r="Q10" s="230"/>
      <c r="R10" s="230"/>
    </row>
    <row r="11" spans="2:18" x14ac:dyDescent="0.3">
      <c r="B11" s="230">
        <v>2</v>
      </c>
      <c r="C11" s="411" t="s">
        <v>1187</v>
      </c>
      <c r="D11" s="136"/>
      <c r="E11" s="136"/>
      <c r="F11" s="410">
        <f>SUM(F12:F14)</f>
        <v>65671</v>
      </c>
      <c r="G11" s="410">
        <f>SUM(G12:G14)</f>
        <v>65671</v>
      </c>
      <c r="H11" s="410">
        <f>SUM(H12:H14)</f>
        <v>172677</v>
      </c>
      <c r="I11" s="410">
        <f>SUM(I12:I14)</f>
        <v>172677</v>
      </c>
      <c r="J11" s="410">
        <f>F11+H11</f>
        <v>238348</v>
      </c>
      <c r="K11" s="136"/>
      <c r="L11" s="136"/>
      <c r="M11" s="136"/>
      <c r="N11" s="136"/>
      <c r="O11" s="136"/>
      <c r="P11" s="136"/>
      <c r="Q11" s="136"/>
      <c r="R11" s="136"/>
    </row>
    <row r="12" spans="2:18" x14ac:dyDescent="0.3">
      <c r="B12" s="230">
        <v>3</v>
      </c>
      <c r="C12" s="296" t="s">
        <v>1188</v>
      </c>
      <c r="D12" s="296"/>
      <c r="E12" s="296"/>
      <c r="F12" s="296"/>
      <c r="G12" s="296"/>
      <c r="H12" s="296"/>
      <c r="I12" s="296"/>
      <c r="J12" s="296"/>
      <c r="K12" s="296"/>
      <c r="L12" s="296"/>
      <c r="M12" s="296"/>
      <c r="N12" s="296"/>
      <c r="O12" s="296"/>
      <c r="P12" s="296"/>
      <c r="Q12" s="296"/>
      <c r="R12" s="296"/>
    </row>
    <row r="13" spans="2:18" x14ac:dyDescent="0.3">
      <c r="B13" s="230">
        <v>4</v>
      </c>
      <c r="C13" s="296" t="s">
        <v>1189</v>
      </c>
      <c r="D13" s="296"/>
      <c r="E13" s="296"/>
      <c r="F13" s="296"/>
      <c r="G13" s="296"/>
      <c r="H13" s="296"/>
      <c r="I13" s="296"/>
      <c r="J13" s="296"/>
      <c r="K13" s="296"/>
      <c r="L13" s="296"/>
      <c r="M13" s="296"/>
      <c r="N13" s="296"/>
      <c r="O13" s="296"/>
      <c r="P13" s="296"/>
      <c r="Q13" s="296"/>
      <c r="R13" s="296"/>
    </row>
    <row r="14" spans="2:18" x14ac:dyDescent="0.3">
      <c r="B14" s="230">
        <v>5</v>
      </c>
      <c r="C14" s="296" t="s">
        <v>1190</v>
      </c>
      <c r="D14" s="296"/>
      <c r="E14" s="296"/>
      <c r="F14" s="410">
        <v>65671</v>
      </c>
      <c r="G14" s="410">
        <v>65671</v>
      </c>
      <c r="H14" s="410">
        <v>172677</v>
      </c>
      <c r="I14" s="410">
        <v>172677</v>
      </c>
      <c r="J14" s="410">
        <f>F14+H14</f>
        <v>238348</v>
      </c>
      <c r="K14" s="296"/>
      <c r="L14" s="296"/>
      <c r="M14" s="296"/>
      <c r="N14" s="296"/>
      <c r="O14" s="296"/>
      <c r="P14" s="296"/>
      <c r="Q14" s="296"/>
      <c r="R14" s="296"/>
    </row>
    <row r="15" spans="2:18" x14ac:dyDescent="0.3">
      <c r="B15" s="230">
        <v>6</v>
      </c>
      <c r="C15" s="296" t="s">
        <v>1191</v>
      </c>
      <c r="D15" s="296"/>
      <c r="E15" s="296"/>
      <c r="F15" s="296"/>
      <c r="G15" s="296"/>
      <c r="H15" s="296"/>
      <c r="I15" s="296"/>
      <c r="J15" s="296"/>
      <c r="K15" s="296"/>
      <c r="L15" s="296"/>
      <c r="M15" s="296"/>
      <c r="N15" s="296"/>
      <c r="O15" s="296"/>
      <c r="P15" s="296"/>
      <c r="Q15" s="296"/>
      <c r="R15" s="296"/>
    </row>
    <row r="16" spans="2:18" x14ac:dyDescent="0.3">
      <c r="B16" s="230">
        <v>7</v>
      </c>
      <c r="C16" s="411" t="s">
        <v>1192</v>
      </c>
      <c r="D16" s="136"/>
      <c r="E16" s="136"/>
      <c r="F16" s="136"/>
      <c r="G16" s="136"/>
      <c r="H16" s="136"/>
      <c r="I16" s="136"/>
      <c r="J16" s="136"/>
      <c r="K16" s="136"/>
      <c r="L16" s="136"/>
      <c r="M16" s="136"/>
      <c r="N16" s="136"/>
      <c r="O16" s="136"/>
      <c r="P16" s="136"/>
      <c r="Q16" s="136"/>
      <c r="R16" s="136"/>
    </row>
    <row r="17" spans="2:18" x14ac:dyDescent="0.3">
      <c r="B17" s="230">
        <v>8</v>
      </c>
      <c r="C17" s="296" t="s">
        <v>1193</v>
      </c>
      <c r="D17" s="296"/>
      <c r="E17" s="296"/>
      <c r="F17" s="296"/>
      <c r="G17" s="296"/>
      <c r="H17" s="296"/>
      <c r="I17" s="296"/>
      <c r="J17" s="296"/>
      <c r="K17" s="296"/>
      <c r="L17" s="296"/>
      <c r="M17" s="296"/>
      <c r="N17" s="296"/>
      <c r="O17" s="296"/>
      <c r="P17" s="296"/>
      <c r="Q17" s="296"/>
      <c r="R17" s="296"/>
    </row>
    <row r="18" spans="2:18" x14ac:dyDescent="0.3">
      <c r="B18" s="230">
        <v>9</v>
      </c>
      <c r="C18" s="296" t="s">
        <v>1194</v>
      </c>
      <c r="D18" s="296"/>
      <c r="E18" s="296"/>
      <c r="F18" s="296"/>
      <c r="G18" s="296"/>
      <c r="H18" s="296"/>
      <c r="I18" s="296"/>
      <c r="J18" s="296"/>
      <c r="K18" s="296"/>
      <c r="L18" s="296"/>
      <c r="M18" s="296"/>
      <c r="N18" s="296"/>
      <c r="O18" s="296"/>
      <c r="P18" s="296"/>
      <c r="Q18" s="296"/>
      <c r="R18" s="296"/>
    </row>
    <row r="19" spans="2:18" x14ac:dyDescent="0.3">
      <c r="B19" s="230">
        <v>10</v>
      </c>
      <c r="C19" s="296" t="s">
        <v>1195</v>
      </c>
      <c r="D19" s="296"/>
      <c r="E19" s="296"/>
      <c r="F19" s="296"/>
      <c r="G19" s="296"/>
      <c r="H19" s="296"/>
      <c r="I19" s="296"/>
      <c r="J19" s="296"/>
      <c r="K19" s="296"/>
      <c r="L19" s="296"/>
      <c r="M19" s="296"/>
      <c r="N19" s="296"/>
      <c r="O19" s="296"/>
      <c r="P19" s="296"/>
      <c r="Q19" s="296"/>
      <c r="R19" s="296"/>
    </row>
    <row r="20" spans="2:18" x14ac:dyDescent="0.3">
      <c r="B20" s="230">
        <v>11</v>
      </c>
      <c r="C20" s="296" t="s">
        <v>1196</v>
      </c>
      <c r="D20" s="296"/>
      <c r="E20" s="296"/>
      <c r="F20" s="296"/>
      <c r="G20" s="296"/>
      <c r="H20" s="296"/>
      <c r="I20" s="296"/>
      <c r="J20" s="296"/>
      <c r="K20" s="296"/>
      <c r="L20" s="296"/>
      <c r="M20" s="296"/>
      <c r="N20" s="296"/>
      <c r="O20" s="296"/>
      <c r="P20" s="296"/>
      <c r="Q20" s="296"/>
      <c r="R20" s="296"/>
    </row>
    <row r="21" spans="2:18" x14ac:dyDescent="0.3">
      <c r="B21" s="230">
        <v>12</v>
      </c>
      <c r="C21" s="296" t="s">
        <v>1191</v>
      </c>
      <c r="D21" s="296"/>
      <c r="E21" s="296"/>
      <c r="F21" s="296"/>
      <c r="G21" s="296"/>
      <c r="H21" s="296"/>
      <c r="I21" s="296"/>
      <c r="J21" s="296"/>
      <c r="K21" s="296"/>
      <c r="L21" s="296"/>
      <c r="M21" s="296"/>
      <c r="N21" s="296"/>
      <c r="O21" s="296"/>
      <c r="P21" s="296"/>
      <c r="Q21" s="296"/>
      <c r="R21" s="296"/>
    </row>
  </sheetData>
  <mergeCells count="21">
    <mergeCell ref="K8:K9"/>
    <mergeCell ref="B2:Q2"/>
    <mergeCell ref="D6:J6"/>
    <mergeCell ref="K6:N6"/>
    <mergeCell ref="O6:R6"/>
    <mergeCell ref="D7:G7"/>
    <mergeCell ref="H7:I7"/>
    <mergeCell ref="K7:L7"/>
    <mergeCell ref="M7:M9"/>
    <mergeCell ref="O7:P7"/>
    <mergeCell ref="Q7:Q9"/>
    <mergeCell ref="D8:E8"/>
    <mergeCell ref="F8:G8"/>
    <mergeCell ref="H8:H9"/>
    <mergeCell ref="I8:I9"/>
    <mergeCell ref="J8:J9"/>
    <mergeCell ref="L8:L9"/>
    <mergeCell ref="N8:N9"/>
    <mergeCell ref="O8:O9"/>
    <mergeCell ref="P8:P9"/>
    <mergeCell ref="R8:R9"/>
  </mergeCells>
  <hyperlinks>
    <hyperlink ref="B2:Q2" location="Santrauka!B47" display="EU SEC1 forma. Pakeitimo vertybiniais popieriais pozicijos ne prekybos knygoje" xr:uid="{7A9A4299-2D7D-4F52-8CDE-CD87333DBB3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BA4D-6C10-4ED7-AE78-BC5FCCC8E8FC}">
  <sheetPr>
    <tabColor rgb="FF575783"/>
  </sheetPr>
  <dimension ref="B2:U21"/>
  <sheetViews>
    <sheetView workbookViewId="0">
      <selection activeCell="C7" sqref="C7"/>
    </sheetView>
  </sheetViews>
  <sheetFormatPr defaultColWidth="9.109375" defaultRowHeight="14.4" x14ac:dyDescent="0.3"/>
  <cols>
    <col min="1" max="1" width="4.109375" style="24" customWidth="1"/>
    <col min="2" max="2" width="5.109375" style="24" customWidth="1"/>
    <col min="3" max="3" width="13.6640625" style="24" customWidth="1"/>
    <col min="4" max="4" width="27.33203125" style="24" customWidth="1"/>
    <col min="5" max="21" width="13.44140625" style="24" customWidth="1"/>
    <col min="22" max="16384" width="9.109375" style="24"/>
  </cols>
  <sheetData>
    <row r="2" spans="2:21" ht="21" x14ac:dyDescent="0.4">
      <c r="B2" s="25" t="s">
        <v>1197</v>
      </c>
    </row>
    <row r="3" spans="2:21" ht="18" x14ac:dyDescent="0.35">
      <c r="C3" s="412"/>
      <c r="D3" s="413"/>
      <c r="E3" s="413"/>
      <c r="F3" s="413"/>
      <c r="G3" s="413"/>
      <c r="H3" s="413"/>
      <c r="I3" s="413"/>
      <c r="J3" s="413"/>
      <c r="K3" s="413"/>
      <c r="L3" s="413"/>
      <c r="M3" s="51"/>
      <c r="N3" s="51"/>
    </row>
    <row r="5" spans="2:21" x14ac:dyDescent="0.3">
      <c r="B5" s="35"/>
      <c r="C5" s="35"/>
      <c r="D5" s="35"/>
      <c r="E5" s="81" t="s">
        <v>241</v>
      </c>
      <c r="F5" s="81" t="s">
        <v>256</v>
      </c>
      <c r="G5" s="81" t="s">
        <v>257</v>
      </c>
      <c r="H5" s="81" t="s">
        <v>258</v>
      </c>
      <c r="I5" s="81" t="s">
        <v>259</v>
      </c>
      <c r="J5" s="81" t="s">
        <v>260</v>
      </c>
      <c r="K5" s="81" t="s">
        <v>1050</v>
      </c>
      <c r="L5" s="81" t="s">
        <v>1051</v>
      </c>
      <c r="M5" s="81" t="s">
        <v>1096</v>
      </c>
      <c r="N5" s="81" t="s">
        <v>1097</v>
      </c>
      <c r="O5" s="81" t="s">
        <v>1098</v>
      </c>
      <c r="P5" s="81" t="s">
        <v>1099</v>
      </c>
      <c r="Q5" s="81" t="s">
        <v>1174</v>
      </c>
      <c r="R5" s="81" t="s">
        <v>1175</v>
      </c>
      <c r="S5" s="81" t="s">
        <v>1176</v>
      </c>
      <c r="T5" s="81" t="s">
        <v>1198</v>
      </c>
      <c r="U5" s="81" t="s">
        <v>1199</v>
      </c>
    </row>
    <row r="6" spans="2:21" x14ac:dyDescent="0.3">
      <c r="B6" s="35"/>
      <c r="C6" s="35"/>
      <c r="D6" s="35"/>
      <c r="E6" s="764" t="s">
        <v>1200</v>
      </c>
      <c r="F6" s="725"/>
      <c r="G6" s="725"/>
      <c r="H6" s="725"/>
      <c r="I6" s="725"/>
      <c r="J6" s="725" t="s">
        <v>1201</v>
      </c>
      <c r="K6" s="725"/>
      <c r="L6" s="725"/>
      <c r="M6" s="725"/>
      <c r="N6" s="725" t="s">
        <v>1202</v>
      </c>
      <c r="O6" s="725"/>
      <c r="P6" s="725"/>
      <c r="Q6" s="725"/>
      <c r="R6" s="725" t="s">
        <v>1203</v>
      </c>
      <c r="S6" s="725"/>
      <c r="T6" s="725"/>
      <c r="U6" s="725"/>
    </row>
    <row r="7" spans="2:21" s="58" customFormat="1" ht="43.2" x14ac:dyDescent="0.3">
      <c r="B7" s="407"/>
      <c r="C7" s="407" t="s">
        <v>2158</v>
      </c>
      <c r="D7" s="407"/>
      <c r="E7" s="20" t="s">
        <v>1204</v>
      </c>
      <c r="F7" s="20" t="s">
        <v>1205</v>
      </c>
      <c r="G7" s="20" t="s">
        <v>1206</v>
      </c>
      <c r="H7" s="20" t="s">
        <v>1207</v>
      </c>
      <c r="I7" s="20" t="s">
        <v>1208</v>
      </c>
      <c r="J7" s="20" t="s">
        <v>1209</v>
      </c>
      <c r="K7" s="20" t="s">
        <v>1210</v>
      </c>
      <c r="L7" s="20" t="s">
        <v>1211</v>
      </c>
      <c r="M7" s="415" t="s">
        <v>1208</v>
      </c>
      <c r="N7" s="20" t="s">
        <v>1209</v>
      </c>
      <c r="O7" s="20" t="s">
        <v>1210</v>
      </c>
      <c r="P7" s="20" t="s">
        <v>1211</v>
      </c>
      <c r="Q7" s="415" t="s">
        <v>1212</v>
      </c>
      <c r="R7" s="20" t="s">
        <v>1209</v>
      </c>
      <c r="S7" s="20" t="s">
        <v>1210</v>
      </c>
      <c r="T7" s="20" t="s">
        <v>1211</v>
      </c>
      <c r="U7" s="415" t="s">
        <v>1212</v>
      </c>
    </row>
    <row r="8" spans="2:21" x14ac:dyDescent="0.3">
      <c r="B8" s="289">
        <v>1</v>
      </c>
      <c r="C8" s="765" t="s">
        <v>1186</v>
      </c>
      <c r="D8" s="765"/>
      <c r="E8" s="296"/>
      <c r="F8" s="410">
        <f>F9+F16</f>
        <v>78113</v>
      </c>
      <c r="G8" s="410">
        <f>G9+G16</f>
        <v>129287</v>
      </c>
      <c r="H8" s="410">
        <f>H9+H16</f>
        <v>30948</v>
      </c>
      <c r="I8" s="296"/>
      <c r="J8" s="296"/>
      <c r="K8" s="296"/>
      <c r="L8" s="410">
        <f>L9+L16</f>
        <v>238348</v>
      </c>
      <c r="M8" s="296"/>
      <c r="N8" s="296"/>
      <c r="O8" s="296"/>
      <c r="P8" s="410">
        <f>P9+P16</f>
        <v>181933</v>
      </c>
      <c r="Q8" s="296"/>
      <c r="R8" s="296"/>
      <c r="S8" s="296"/>
      <c r="T8" s="410">
        <f>T9+T16</f>
        <v>14554.24</v>
      </c>
      <c r="U8" s="296"/>
    </row>
    <row r="9" spans="2:21" x14ac:dyDescent="0.3">
      <c r="B9" s="136">
        <v>2</v>
      </c>
      <c r="C9" s="763" t="s">
        <v>1213</v>
      </c>
      <c r="D9" s="763"/>
      <c r="E9" s="296"/>
      <c r="F9" s="410">
        <f>F10+F12</f>
        <v>0</v>
      </c>
      <c r="G9" s="410">
        <f>G10+G12</f>
        <v>37511</v>
      </c>
      <c r="H9" s="410">
        <f>H10</f>
        <v>28160</v>
      </c>
      <c r="I9" s="296"/>
      <c r="J9" s="296"/>
      <c r="K9" s="296"/>
      <c r="L9" s="410">
        <f>L10</f>
        <v>65671</v>
      </c>
      <c r="M9" s="296"/>
      <c r="N9" s="296"/>
      <c r="O9" s="296"/>
      <c r="P9" s="410">
        <f>P10</f>
        <v>55878</v>
      </c>
      <c r="Q9" s="296"/>
      <c r="R9" s="296"/>
      <c r="S9" s="296"/>
      <c r="T9" s="410">
        <f>T10</f>
        <v>4470.24</v>
      </c>
      <c r="U9" s="296"/>
    </row>
    <row r="10" spans="2:21" x14ac:dyDescent="0.3">
      <c r="B10" s="136">
        <v>3</v>
      </c>
      <c r="C10" s="763" t="s">
        <v>1214</v>
      </c>
      <c r="D10" s="763"/>
      <c r="E10" s="296"/>
      <c r="F10" s="296"/>
      <c r="G10" s="410">
        <f>G11+G13</f>
        <v>37511</v>
      </c>
      <c r="H10" s="410">
        <f>H11+H13</f>
        <v>28160</v>
      </c>
      <c r="I10" s="296"/>
      <c r="J10" s="296"/>
      <c r="K10" s="296"/>
      <c r="L10" s="410">
        <f>L11+L13</f>
        <v>65671</v>
      </c>
      <c r="M10" s="296"/>
      <c r="N10" s="296"/>
      <c r="O10" s="296"/>
      <c r="P10" s="410">
        <f>P11+P13</f>
        <v>55878</v>
      </c>
      <c r="Q10" s="296"/>
      <c r="R10" s="296"/>
      <c r="S10" s="296"/>
      <c r="T10" s="410">
        <f>T11+T13</f>
        <v>4470.24</v>
      </c>
      <c r="U10" s="296"/>
    </row>
    <row r="11" spans="2:21" x14ac:dyDescent="0.3">
      <c r="B11" s="136">
        <v>4</v>
      </c>
      <c r="C11" s="763" t="s">
        <v>1215</v>
      </c>
      <c r="D11" s="763"/>
      <c r="E11" s="296"/>
      <c r="F11" s="410">
        <v>0</v>
      </c>
      <c r="G11" s="410">
        <v>37511</v>
      </c>
      <c r="H11" s="410">
        <v>28160</v>
      </c>
      <c r="I11" s="296"/>
      <c r="J11" s="296"/>
      <c r="K11" s="296"/>
      <c r="L11" s="410">
        <v>65671</v>
      </c>
      <c r="M11" s="296"/>
      <c r="N11" s="296"/>
      <c r="O11" s="296"/>
      <c r="P11" s="410">
        <v>55878</v>
      </c>
      <c r="Q11" s="296"/>
      <c r="R11" s="296"/>
      <c r="S11" s="296"/>
      <c r="T11" s="410">
        <v>4470.24</v>
      </c>
      <c r="U11" s="296"/>
    </row>
    <row r="12" spans="2:21" x14ac:dyDescent="0.3">
      <c r="B12" s="136">
        <v>5</v>
      </c>
      <c r="C12" s="766" t="s">
        <v>1216</v>
      </c>
      <c r="D12" s="766"/>
      <c r="E12" s="296"/>
      <c r="F12" s="296"/>
      <c r="G12" s="296"/>
      <c r="H12" s="296"/>
      <c r="I12" s="296"/>
      <c r="J12" s="296"/>
      <c r="K12" s="296"/>
      <c r="L12" s="296"/>
      <c r="M12" s="296"/>
      <c r="N12" s="296"/>
      <c r="O12" s="296"/>
      <c r="P12" s="296"/>
      <c r="Q12" s="296"/>
      <c r="R12" s="296"/>
      <c r="S12" s="296"/>
      <c r="T12" s="296"/>
      <c r="U12" s="296"/>
    </row>
    <row r="13" spans="2:21" x14ac:dyDescent="0.3">
      <c r="B13" s="136">
        <v>6</v>
      </c>
      <c r="C13" s="763" t="s">
        <v>1217</v>
      </c>
      <c r="D13" s="763"/>
      <c r="E13" s="296"/>
      <c r="F13" s="296"/>
      <c r="G13" s="296"/>
      <c r="H13" s="296"/>
      <c r="I13" s="296"/>
      <c r="J13" s="296"/>
      <c r="K13" s="296"/>
      <c r="L13" s="296"/>
      <c r="M13" s="296"/>
      <c r="N13" s="296"/>
      <c r="O13" s="296"/>
      <c r="P13" s="296"/>
      <c r="Q13" s="296"/>
      <c r="R13" s="296"/>
      <c r="S13" s="296"/>
      <c r="T13" s="296"/>
      <c r="U13" s="296"/>
    </row>
    <row r="14" spans="2:21" x14ac:dyDescent="0.3">
      <c r="B14" s="136">
        <v>7</v>
      </c>
      <c r="C14" s="766" t="s">
        <v>1216</v>
      </c>
      <c r="D14" s="766"/>
      <c r="E14" s="296"/>
      <c r="F14" s="296"/>
      <c r="G14" s="296"/>
      <c r="H14" s="296"/>
      <c r="I14" s="296"/>
      <c r="J14" s="296"/>
      <c r="K14" s="296"/>
      <c r="L14" s="296"/>
      <c r="M14" s="296"/>
      <c r="N14" s="296"/>
      <c r="O14" s="296"/>
      <c r="P14" s="296"/>
      <c r="Q14" s="296"/>
      <c r="R14" s="296"/>
      <c r="S14" s="296"/>
      <c r="T14" s="296"/>
      <c r="U14" s="296"/>
    </row>
    <row r="15" spans="2:21" x14ac:dyDescent="0.3">
      <c r="B15" s="136">
        <v>8</v>
      </c>
      <c r="C15" s="763" t="s">
        <v>1218</v>
      </c>
      <c r="D15" s="763"/>
      <c r="E15" s="296"/>
      <c r="F15" s="296"/>
      <c r="G15" s="296"/>
      <c r="H15" s="296"/>
      <c r="I15" s="296"/>
      <c r="J15" s="296"/>
      <c r="K15" s="296"/>
      <c r="L15" s="296"/>
      <c r="M15" s="296"/>
      <c r="N15" s="296"/>
      <c r="O15" s="296"/>
      <c r="P15" s="296"/>
      <c r="Q15" s="296"/>
      <c r="R15" s="296"/>
      <c r="S15" s="296"/>
      <c r="T15" s="296"/>
      <c r="U15" s="296"/>
    </row>
    <row r="16" spans="2:21" x14ac:dyDescent="0.3">
      <c r="B16" s="136">
        <v>9</v>
      </c>
      <c r="C16" s="763" t="s">
        <v>1219</v>
      </c>
      <c r="D16" s="763"/>
      <c r="E16" s="296"/>
      <c r="F16" s="410">
        <f>F17+F23</f>
        <v>78113</v>
      </c>
      <c r="G16" s="410">
        <f>G17+G23</f>
        <v>91776</v>
      </c>
      <c r="H16" s="410">
        <f>H17+H23</f>
        <v>2788</v>
      </c>
      <c r="I16" s="296"/>
      <c r="J16" s="296"/>
      <c r="K16" s="296"/>
      <c r="L16" s="410">
        <f>L17+L23</f>
        <v>172677</v>
      </c>
      <c r="M16" s="296"/>
      <c r="N16" s="296"/>
      <c r="O16" s="296"/>
      <c r="P16" s="410">
        <f>P17+P23</f>
        <v>126055</v>
      </c>
      <c r="Q16" s="296"/>
      <c r="R16" s="296"/>
      <c r="S16" s="296"/>
      <c r="T16" s="410">
        <f>T17+T23</f>
        <v>10084</v>
      </c>
      <c r="U16" s="296"/>
    </row>
    <row r="17" spans="2:21" x14ac:dyDescent="0.3">
      <c r="B17" s="136">
        <v>10</v>
      </c>
      <c r="C17" s="763" t="s">
        <v>1214</v>
      </c>
      <c r="D17" s="763"/>
      <c r="E17" s="296"/>
      <c r="F17" s="410">
        <f>F18+F20</f>
        <v>78113</v>
      </c>
      <c r="G17" s="410">
        <f>G18+G20</f>
        <v>91776</v>
      </c>
      <c r="H17" s="410">
        <f>H18+H20</f>
        <v>2788</v>
      </c>
      <c r="I17" s="296"/>
      <c r="J17" s="296"/>
      <c r="K17" s="296"/>
      <c r="L17" s="410">
        <f>L18+L20</f>
        <v>172677</v>
      </c>
      <c r="M17" s="296"/>
      <c r="N17" s="296"/>
      <c r="O17" s="296"/>
      <c r="P17" s="410">
        <f>P18+P20</f>
        <v>126055</v>
      </c>
      <c r="Q17" s="296"/>
      <c r="R17" s="296"/>
      <c r="S17" s="296"/>
      <c r="T17" s="410">
        <f>T18+T20</f>
        <v>10084</v>
      </c>
      <c r="U17" s="296"/>
    </row>
    <row r="18" spans="2:21" x14ac:dyDescent="0.3">
      <c r="B18" s="136">
        <v>11</v>
      </c>
      <c r="C18" s="763" t="s">
        <v>1215</v>
      </c>
      <c r="D18" s="763"/>
      <c r="E18" s="296"/>
      <c r="F18" s="410">
        <v>78113</v>
      </c>
      <c r="G18" s="410">
        <v>91776</v>
      </c>
      <c r="H18" s="410">
        <v>2788</v>
      </c>
      <c r="I18" s="296"/>
      <c r="J18" s="296"/>
      <c r="K18" s="296"/>
      <c r="L18" s="410">
        <v>172677</v>
      </c>
      <c r="M18" s="296"/>
      <c r="N18" s="296"/>
      <c r="O18" s="296"/>
      <c r="P18" s="410">
        <v>126055</v>
      </c>
      <c r="Q18" s="296"/>
      <c r="R18" s="296"/>
      <c r="S18" s="296"/>
      <c r="T18" s="410">
        <v>10084</v>
      </c>
      <c r="U18" s="296"/>
    </row>
    <row r="19" spans="2:21" x14ac:dyDescent="0.3">
      <c r="B19" s="136">
        <v>12</v>
      </c>
      <c r="C19" s="763" t="s">
        <v>1217</v>
      </c>
      <c r="D19" s="763"/>
      <c r="E19" s="296"/>
      <c r="F19" s="296"/>
      <c r="G19" s="296"/>
      <c r="H19" s="296"/>
      <c r="I19" s="296"/>
      <c r="J19" s="296"/>
      <c r="K19" s="296"/>
      <c r="L19" s="296"/>
      <c r="M19" s="296"/>
      <c r="N19" s="296"/>
      <c r="O19" s="296"/>
      <c r="P19" s="296"/>
      <c r="Q19" s="296"/>
      <c r="R19" s="296"/>
      <c r="S19" s="296"/>
      <c r="T19" s="296"/>
      <c r="U19" s="296"/>
    </row>
    <row r="20" spans="2:21" x14ac:dyDescent="0.3">
      <c r="B20" s="136">
        <v>13</v>
      </c>
      <c r="C20" s="763" t="s">
        <v>1218</v>
      </c>
      <c r="D20" s="763"/>
      <c r="E20" s="296"/>
      <c r="F20" s="296"/>
      <c r="G20" s="296"/>
      <c r="H20" s="296"/>
      <c r="I20" s="296"/>
      <c r="J20" s="296"/>
      <c r="K20" s="296"/>
      <c r="L20" s="296"/>
      <c r="M20" s="296"/>
      <c r="N20" s="296"/>
      <c r="O20" s="296"/>
      <c r="P20" s="296"/>
      <c r="Q20" s="296"/>
      <c r="R20" s="296"/>
      <c r="S20" s="296"/>
      <c r="T20" s="296"/>
      <c r="U20" s="296"/>
    </row>
    <row r="21" spans="2:21" ht="13.5" customHeight="1" x14ac:dyDescent="0.3">
      <c r="H21" s="414"/>
    </row>
  </sheetData>
  <mergeCells count="17">
    <mergeCell ref="C15:D15"/>
    <mergeCell ref="E6:I6"/>
    <mergeCell ref="J6:M6"/>
    <mergeCell ref="N6:Q6"/>
    <mergeCell ref="R6:U6"/>
    <mergeCell ref="C8:D8"/>
    <mergeCell ref="C9:D9"/>
    <mergeCell ref="C10:D10"/>
    <mergeCell ref="C11:D11"/>
    <mergeCell ref="C12:D12"/>
    <mergeCell ref="C13:D13"/>
    <mergeCell ref="C14:D14"/>
    <mergeCell ref="C16:D16"/>
    <mergeCell ref="C17:D17"/>
    <mergeCell ref="C18:D18"/>
    <mergeCell ref="C19:D19"/>
    <mergeCell ref="C20:D20"/>
  </mergeCells>
  <hyperlinks>
    <hyperlink ref="B2" location="Santrauka!B48" display="EU SEC3 forma. Pakeitimo vertybiniais popieriais pozicijos ne prekybos knygoje ir susiję reguliuojamojo kapitalo reikalavimai. Įstaiga, veikianti kaip iniciatorė arba rėmėja" xr:uid="{6F0F7BF5-352A-449E-9352-CCB8252DFF3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79CD-59FE-4A8A-8773-ADBA0EE4A0E1}">
  <sheetPr>
    <tabColor rgb="FF575783"/>
  </sheetPr>
  <dimension ref="B2:F27"/>
  <sheetViews>
    <sheetView workbookViewId="0">
      <selection activeCell="B2" sqref="B2"/>
    </sheetView>
  </sheetViews>
  <sheetFormatPr defaultColWidth="9.109375" defaultRowHeight="14.4" x14ac:dyDescent="0.3"/>
  <cols>
    <col min="1" max="1" width="4.6640625" style="24" customWidth="1"/>
    <col min="2" max="2" width="5.6640625" style="24" customWidth="1"/>
    <col min="3" max="3" width="66.33203125" style="24" customWidth="1"/>
    <col min="4" max="4" width="33.109375" style="24" customWidth="1"/>
    <col min="5" max="5" width="22.109375" style="24" customWidth="1"/>
    <col min="6" max="6" width="22" style="24" customWidth="1"/>
    <col min="7" max="16384" width="9.109375" style="24"/>
  </cols>
  <sheetData>
    <row r="2" spans="2:6" ht="21" x14ac:dyDescent="0.4">
      <c r="B2" s="22" t="s">
        <v>1220</v>
      </c>
      <c r="C2" s="416"/>
      <c r="D2" s="416"/>
      <c r="E2" s="416"/>
    </row>
    <row r="3" spans="2:6" x14ac:dyDescent="0.3">
      <c r="C3" s="417"/>
      <c r="D3" s="417"/>
      <c r="E3" s="417"/>
      <c r="F3" s="417"/>
    </row>
    <row r="5" spans="2:6" x14ac:dyDescent="0.3">
      <c r="B5" s="407"/>
      <c r="C5" s="407"/>
      <c r="D5" s="81" t="s">
        <v>241</v>
      </c>
      <c r="E5" s="81" t="s">
        <v>256</v>
      </c>
      <c r="F5" s="81" t="s">
        <v>257</v>
      </c>
    </row>
    <row r="6" spans="2:6" x14ac:dyDescent="0.3">
      <c r="B6" s="407"/>
      <c r="C6" s="407"/>
      <c r="D6" s="725" t="s">
        <v>1221</v>
      </c>
      <c r="E6" s="725"/>
      <c r="F6" s="725"/>
    </row>
    <row r="7" spans="2:6" x14ac:dyDescent="0.3">
      <c r="B7" s="407"/>
      <c r="C7" s="407"/>
      <c r="D7" s="725" t="s">
        <v>1222</v>
      </c>
      <c r="E7" s="725"/>
      <c r="F7" s="702" t="s">
        <v>1223</v>
      </c>
    </row>
    <row r="8" spans="2:6" ht="34.200000000000003" customHeight="1" x14ac:dyDescent="0.3">
      <c r="B8" s="407"/>
      <c r="C8" s="407" t="s">
        <v>2158</v>
      </c>
      <c r="D8" s="81"/>
      <c r="E8" s="408" t="s">
        <v>1224</v>
      </c>
      <c r="F8" s="702"/>
    </row>
    <row r="9" spans="2:6" x14ac:dyDescent="0.3">
      <c r="B9" s="231">
        <v>1</v>
      </c>
      <c r="C9" s="409" t="s">
        <v>1186</v>
      </c>
      <c r="D9" s="410">
        <f>D10+D15</f>
        <v>547453</v>
      </c>
      <c r="E9" s="410">
        <v>28514</v>
      </c>
      <c r="F9" s="410">
        <f>F10+F15</f>
        <v>0</v>
      </c>
    </row>
    <row r="10" spans="2:6" x14ac:dyDescent="0.3">
      <c r="B10" s="230">
        <v>2</v>
      </c>
      <c r="C10" s="411" t="s">
        <v>1187</v>
      </c>
      <c r="D10" s="410">
        <f>SUM(D11:D14)</f>
        <v>547453</v>
      </c>
      <c r="E10" s="410">
        <v>28514</v>
      </c>
      <c r="F10" s="410">
        <f>SUM(F11:F14)</f>
        <v>0</v>
      </c>
    </row>
    <row r="11" spans="2:6" x14ac:dyDescent="0.3">
      <c r="B11" s="230">
        <v>3</v>
      </c>
      <c r="C11" s="296" t="s">
        <v>1188</v>
      </c>
      <c r="D11" s="296"/>
      <c r="E11" s="296"/>
      <c r="F11" s="296"/>
    </row>
    <row r="12" spans="2:6" x14ac:dyDescent="0.3">
      <c r="B12" s="230">
        <v>4</v>
      </c>
      <c r="C12" s="296" t="s">
        <v>1189</v>
      </c>
      <c r="D12" s="296"/>
      <c r="E12" s="296"/>
      <c r="F12" s="296"/>
    </row>
    <row r="13" spans="2:6" x14ac:dyDescent="0.3">
      <c r="B13" s="230">
        <v>5</v>
      </c>
      <c r="C13" s="296" t="s">
        <v>1190</v>
      </c>
      <c r="D13" s="410">
        <v>547453</v>
      </c>
      <c r="E13" s="410">
        <v>28514</v>
      </c>
      <c r="F13" s="296">
        <v>0</v>
      </c>
    </row>
    <row r="14" spans="2:6" x14ac:dyDescent="0.3">
      <c r="B14" s="230">
        <v>6</v>
      </c>
      <c r="C14" s="296" t="s">
        <v>1191</v>
      </c>
      <c r="D14" s="296"/>
      <c r="E14" s="296"/>
      <c r="F14" s="296"/>
    </row>
    <row r="15" spans="2:6" x14ac:dyDescent="0.3">
      <c r="B15" s="230">
        <v>7</v>
      </c>
      <c r="C15" s="411" t="s">
        <v>1192</v>
      </c>
      <c r="D15" s="136"/>
      <c r="E15" s="136"/>
      <c r="F15" s="136"/>
    </row>
    <row r="16" spans="2:6" x14ac:dyDescent="0.3">
      <c r="B16" s="230">
        <v>8</v>
      </c>
      <c r="C16" s="296" t="s">
        <v>1193</v>
      </c>
      <c r="D16" s="296"/>
      <c r="E16" s="296"/>
      <c r="F16" s="296"/>
    </row>
    <row r="17" spans="2:6" x14ac:dyDescent="0.3">
      <c r="B17" s="230">
        <v>9</v>
      </c>
      <c r="C17" s="296" t="s">
        <v>1194</v>
      </c>
      <c r="D17" s="296"/>
      <c r="E17" s="296"/>
      <c r="F17" s="296"/>
    </row>
    <row r="18" spans="2:6" x14ac:dyDescent="0.3">
      <c r="B18" s="230">
        <v>10</v>
      </c>
      <c r="C18" s="296" t="s">
        <v>1195</v>
      </c>
      <c r="D18" s="296"/>
      <c r="E18" s="296"/>
      <c r="F18" s="296"/>
    </row>
    <row r="19" spans="2:6" x14ac:dyDescent="0.3">
      <c r="B19" s="230">
        <v>11</v>
      </c>
      <c r="C19" s="296" t="s">
        <v>1196</v>
      </c>
      <c r="D19" s="296"/>
      <c r="E19" s="296"/>
      <c r="F19" s="296"/>
    </row>
    <row r="20" spans="2:6" x14ac:dyDescent="0.3">
      <c r="B20" s="230">
        <v>12</v>
      </c>
      <c r="C20" s="296" t="s">
        <v>1191</v>
      </c>
      <c r="D20" s="296"/>
      <c r="E20" s="296"/>
      <c r="F20" s="296"/>
    </row>
    <row r="25" spans="2:6" x14ac:dyDescent="0.3">
      <c r="E25" s="418"/>
    </row>
    <row r="26" spans="2:6" x14ac:dyDescent="0.3">
      <c r="E26" s="418"/>
    </row>
    <row r="27" spans="2:6" x14ac:dyDescent="0.3">
      <c r="E27" s="418"/>
    </row>
  </sheetData>
  <mergeCells count="3">
    <mergeCell ref="D6:F6"/>
    <mergeCell ref="D7:E7"/>
    <mergeCell ref="F7:F8"/>
  </mergeCells>
  <hyperlinks>
    <hyperlink ref="B2" location="Santrauka!B49" display="EU SEC5 forma. Įstaigos vertybiniais popieriais pakeistos pozicijos. Pozicijos esant įsipareigojimų neįvykdymui ir specifinės kredito rizikos koregavimai" xr:uid="{C4134397-CAAE-4673-A12D-78E89D1E336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7888-EAFC-4BE0-8251-8C96D3C10A3D}">
  <sheetPr>
    <tabColor rgb="FF575783"/>
  </sheetPr>
  <dimension ref="B2:D16"/>
  <sheetViews>
    <sheetView workbookViewId="0">
      <selection activeCell="C6" sqref="C6"/>
    </sheetView>
  </sheetViews>
  <sheetFormatPr defaultRowHeight="14.4" x14ac:dyDescent="0.3"/>
  <cols>
    <col min="1" max="1" width="4.5546875" style="24" customWidth="1"/>
    <col min="2" max="2" width="8.88671875" style="24"/>
    <col min="3" max="3" width="45.21875" style="24" customWidth="1"/>
    <col min="4" max="4" width="12.109375" style="24" customWidth="1"/>
    <col min="5" max="16384" width="8.88671875" style="24"/>
  </cols>
  <sheetData>
    <row r="2" spans="2:4" ht="21" x14ac:dyDescent="0.4">
      <c r="B2" s="25" t="s">
        <v>240</v>
      </c>
      <c r="C2" s="419"/>
      <c r="D2" s="420"/>
    </row>
    <row r="3" spans="2:4" x14ac:dyDescent="0.3">
      <c r="B3" s="421"/>
      <c r="C3" s="419"/>
      <c r="D3" s="420"/>
    </row>
    <row r="4" spans="2:4" x14ac:dyDescent="0.3">
      <c r="B4" s="35"/>
      <c r="C4" s="35"/>
      <c r="D4" s="81" t="s">
        <v>241</v>
      </c>
    </row>
    <row r="5" spans="2:4" x14ac:dyDescent="0.3">
      <c r="B5" s="50"/>
      <c r="C5" s="88" t="s">
        <v>2158</v>
      </c>
      <c r="D5" s="134" t="s">
        <v>242</v>
      </c>
    </row>
    <row r="6" spans="2:4" x14ac:dyDescent="0.3">
      <c r="B6" s="422"/>
      <c r="C6" s="423" t="s">
        <v>243</v>
      </c>
      <c r="D6" s="274"/>
    </row>
    <row r="7" spans="2:4" x14ac:dyDescent="0.3">
      <c r="B7" s="424">
        <v>1</v>
      </c>
      <c r="C7" s="425" t="s">
        <v>244</v>
      </c>
      <c r="D7" s="426">
        <v>11841.1625</v>
      </c>
    </row>
    <row r="8" spans="2:4" ht="28.8" x14ac:dyDescent="0.3">
      <c r="B8" s="427">
        <v>2</v>
      </c>
      <c r="C8" s="425" t="s">
        <v>245</v>
      </c>
      <c r="D8" s="426">
        <v>54</v>
      </c>
    </row>
    <row r="9" spans="2:4" x14ac:dyDescent="0.3">
      <c r="B9" s="424">
        <v>3</v>
      </c>
      <c r="C9" s="425" t="s">
        <v>246</v>
      </c>
      <c r="D9" s="186">
        <v>0</v>
      </c>
    </row>
    <row r="10" spans="2:4" x14ac:dyDescent="0.3">
      <c r="B10" s="424">
        <v>4</v>
      </c>
      <c r="C10" s="425" t="s">
        <v>247</v>
      </c>
      <c r="D10" s="426"/>
    </row>
    <row r="11" spans="2:4" x14ac:dyDescent="0.3">
      <c r="B11" s="424"/>
      <c r="C11" s="277" t="s">
        <v>248</v>
      </c>
      <c r="D11" s="274"/>
    </row>
    <row r="12" spans="2:4" x14ac:dyDescent="0.3">
      <c r="B12" s="424">
        <v>5</v>
      </c>
      <c r="C12" s="428" t="s">
        <v>249</v>
      </c>
      <c r="D12" s="426"/>
    </row>
    <row r="13" spans="2:4" x14ac:dyDescent="0.3">
      <c r="B13" s="424">
        <v>6</v>
      </c>
      <c r="C13" s="428" t="s">
        <v>250</v>
      </c>
      <c r="D13" s="426"/>
    </row>
    <row r="14" spans="2:4" x14ac:dyDescent="0.3">
      <c r="B14" s="424">
        <v>7</v>
      </c>
      <c r="C14" s="428" t="s">
        <v>251</v>
      </c>
      <c r="D14" s="426"/>
    </row>
    <row r="15" spans="2:4" x14ac:dyDescent="0.3">
      <c r="B15" s="424">
        <v>8</v>
      </c>
      <c r="C15" s="185" t="s">
        <v>1436</v>
      </c>
      <c r="D15" s="426"/>
    </row>
    <row r="16" spans="2:4" x14ac:dyDescent="0.3">
      <c r="B16" s="424">
        <v>9</v>
      </c>
      <c r="C16" s="277" t="s">
        <v>252</v>
      </c>
      <c r="D16" s="426">
        <f>SUM(D7:D15)</f>
        <v>11895.1625</v>
      </c>
    </row>
  </sheetData>
  <hyperlinks>
    <hyperlink ref="B2" location="Santrauka!B51" display="EU MR1 forma. Rinkos rizika pagal standartizuotą metodą" xr:uid="{4CF23009-DE3C-4E86-9F2F-73ED1282A81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952C-DE76-4536-9894-805614ED364D}">
  <sheetPr>
    <tabColor rgb="FF575783"/>
  </sheetPr>
  <dimension ref="B2:E8"/>
  <sheetViews>
    <sheetView workbookViewId="0">
      <selection activeCell="C5" sqref="C5"/>
    </sheetView>
  </sheetViews>
  <sheetFormatPr defaultColWidth="8.6640625" defaultRowHeight="14.4" x14ac:dyDescent="0.3"/>
  <cols>
    <col min="1" max="1" width="4.44140625" style="98" customWidth="1"/>
    <col min="2" max="2" width="8.6640625" style="98"/>
    <col min="3" max="3" width="41.33203125" style="98" customWidth="1"/>
    <col min="4" max="4" width="32.5546875" style="98" customWidth="1"/>
    <col min="5" max="5" width="33.44140625" style="98" customWidth="1"/>
    <col min="6" max="16384" width="8.6640625" style="98"/>
  </cols>
  <sheetData>
    <row r="2" spans="2:5" ht="21" x14ac:dyDescent="0.3">
      <c r="B2" s="68" t="s">
        <v>360</v>
      </c>
      <c r="C2" s="119"/>
    </row>
    <row r="3" spans="2:5" x14ac:dyDescent="0.3">
      <c r="B3" s="80"/>
    </row>
    <row r="4" spans="2:5" x14ac:dyDescent="0.3">
      <c r="B4" s="429"/>
      <c r="C4" s="429"/>
      <c r="D4" s="81" t="s">
        <v>241</v>
      </c>
      <c r="E4" s="83" t="s">
        <v>256</v>
      </c>
    </row>
    <row r="5" spans="2:5" x14ac:dyDescent="0.3">
      <c r="B5" s="126" t="s">
        <v>361</v>
      </c>
      <c r="C5" s="699" t="s">
        <v>2158</v>
      </c>
      <c r="D5" s="134" t="s">
        <v>1437</v>
      </c>
      <c r="E5" s="134" t="s">
        <v>1438</v>
      </c>
    </row>
    <row r="6" spans="2:5" ht="28.8" x14ac:dyDescent="0.3">
      <c r="B6" s="184">
        <v>1</v>
      </c>
      <c r="C6" s="174" t="s">
        <v>357</v>
      </c>
      <c r="D6" s="401">
        <v>2488.6999999999998</v>
      </c>
      <c r="E6" s="432" t="s">
        <v>361</v>
      </c>
    </row>
    <row r="7" spans="2:5" ht="28.8" x14ac:dyDescent="0.3">
      <c r="B7" s="184">
        <v>2</v>
      </c>
      <c r="C7" s="174" t="s">
        <v>358</v>
      </c>
      <c r="D7" s="401">
        <v>2115.4</v>
      </c>
      <c r="E7" s="433"/>
    </row>
    <row r="8" spans="2:5" x14ac:dyDescent="0.3">
      <c r="B8" s="184">
        <v>3</v>
      </c>
      <c r="C8" s="174" t="s">
        <v>359</v>
      </c>
      <c r="D8" s="431"/>
      <c r="E8" s="430">
        <v>1476.5</v>
      </c>
    </row>
  </sheetData>
  <hyperlinks>
    <hyperlink ref="B2" location="Santrauka!B53" display="EU CVA1 forma. Kredito vertinimo koregavimo rizika pagal supaprastintą pagrindinį metodą (R-BA)" xr:uid="{5A2A1901-4950-44FE-806F-65F5D42BC7F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94F6-8D80-49E8-A0E8-16F3F3670392}">
  <sheetPr>
    <tabColor rgb="FF575783"/>
  </sheetPr>
  <dimension ref="B2:N21"/>
  <sheetViews>
    <sheetView workbookViewId="0">
      <selection activeCell="B6" sqref="B6:N6"/>
    </sheetView>
  </sheetViews>
  <sheetFormatPr defaultColWidth="9.33203125" defaultRowHeight="14.4" x14ac:dyDescent="0.3"/>
  <cols>
    <col min="1" max="1" width="5.44140625" style="24" customWidth="1"/>
    <col min="2" max="2" width="7.44140625" style="24" customWidth="1"/>
    <col min="3" max="3" width="58.5546875" style="24" customWidth="1"/>
    <col min="4" max="5" width="10.33203125" style="24" customWidth="1"/>
    <col min="6" max="6" width="10.33203125" style="36" customWidth="1"/>
    <col min="7" max="14" width="10.33203125" style="24" customWidth="1"/>
    <col min="15" max="16384" width="9.33203125" style="24"/>
  </cols>
  <sheetData>
    <row r="2" spans="2:14" s="434" customFormat="1" ht="21" x14ac:dyDescent="0.3">
      <c r="B2" s="445" t="s">
        <v>1170</v>
      </c>
    </row>
    <row r="3" spans="2:14" s="434" customFormat="1" x14ac:dyDescent="0.3">
      <c r="B3" s="24"/>
    </row>
    <row r="4" spans="2:14" x14ac:dyDescent="0.3">
      <c r="B4" s="435"/>
      <c r="C4" s="436"/>
      <c r="D4" s="437" t="s">
        <v>241</v>
      </c>
      <c r="E4" s="437" t="s">
        <v>256</v>
      </c>
      <c r="F4" s="437" t="s">
        <v>257</v>
      </c>
      <c r="G4" s="437" t="s">
        <v>258</v>
      </c>
      <c r="H4" s="437" t="s">
        <v>259</v>
      </c>
      <c r="I4" s="437" t="s">
        <v>260</v>
      </c>
      <c r="J4" s="437" t="s">
        <v>1050</v>
      </c>
      <c r="K4" s="437" t="s">
        <v>1051</v>
      </c>
      <c r="L4" s="437" t="s">
        <v>1096</v>
      </c>
      <c r="M4" s="437" t="s">
        <v>1097</v>
      </c>
      <c r="N4" s="437" t="s">
        <v>1098</v>
      </c>
    </row>
    <row r="5" spans="2:14" ht="26.4" x14ac:dyDescent="0.3">
      <c r="B5" s="435"/>
      <c r="C5" s="438" t="s">
        <v>2158</v>
      </c>
      <c r="D5" s="437" t="s">
        <v>263</v>
      </c>
      <c r="E5" s="437" t="s">
        <v>1439</v>
      </c>
      <c r="F5" s="437" t="s">
        <v>1440</v>
      </c>
      <c r="G5" s="437" t="s">
        <v>1441</v>
      </c>
      <c r="H5" s="437" t="s">
        <v>1442</v>
      </c>
      <c r="I5" s="437" t="s">
        <v>1443</v>
      </c>
      <c r="J5" s="437" t="s">
        <v>1444</v>
      </c>
      <c r="K5" s="437" t="s">
        <v>1445</v>
      </c>
      <c r="L5" s="437" t="s">
        <v>1446</v>
      </c>
      <c r="M5" s="437" t="s">
        <v>1447</v>
      </c>
      <c r="N5" s="437" t="s">
        <v>1448</v>
      </c>
    </row>
    <row r="6" spans="2:14" x14ac:dyDescent="0.3">
      <c r="B6" s="767" t="s">
        <v>1156</v>
      </c>
      <c r="C6" s="767"/>
      <c r="D6" s="767"/>
      <c r="E6" s="767"/>
      <c r="F6" s="767"/>
      <c r="G6" s="767"/>
      <c r="H6" s="767"/>
      <c r="I6" s="767"/>
      <c r="J6" s="767"/>
      <c r="K6" s="767"/>
      <c r="L6" s="767"/>
      <c r="M6" s="767"/>
      <c r="N6" s="767"/>
    </row>
    <row r="7" spans="2:14" ht="26.4" x14ac:dyDescent="0.3">
      <c r="B7" s="439">
        <v>1</v>
      </c>
      <c r="C7" s="440" t="s">
        <v>1157</v>
      </c>
      <c r="D7" s="441">
        <v>136</v>
      </c>
      <c r="E7" s="441">
        <v>528</v>
      </c>
      <c r="F7" s="441">
        <v>733</v>
      </c>
      <c r="G7" s="441">
        <v>-189</v>
      </c>
      <c r="H7" s="441">
        <v>88</v>
      </c>
      <c r="I7" s="441">
        <v>143</v>
      </c>
      <c r="J7" s="441">
        <v>880</v>
      </c>
      <c r="K7" s="441">
        <v>159</v>
      </c>
      <c r="L7" s="441">
        <v>30</v>
      </c>
      <c r="M7" s="441">
        <v>60</v>
      </c>
      <c r="N7" s="441">
        <v>257</v>
      </c>
    </row>
    <row r="8" spans="2:14" x14ac:dyDescent="0.3">
      <c r="B8" s="439">
        <v>2</v>
      </c>
      <c r="C8" s="440" t="s">
        <v>1158</v>
      </c>
      <c r="D8" s="441">
        <v>136</v>
      </c>
      <c r="E8" s="441">
        <v>528</v>
      </c>
      <c r="F8" s="441">
        <v>733</v>
      </c>
      <c r="G8" s="441">
        <v>251</v>
      </c>
      <c r="H8" s="441">
        <v>88</v>
      </c>
      <c r="I8" s="441">
        <v>143</v>
      </c>
      <c r="J8" s="441">
        <v>880</v>
      </c>
      <c r="K8" s="441">
        <v>159</v>
      </c>
      <c r="L8" s="441">
        <v>30</v>
      </c>
      <c r="M8" s="441">
        <v>60</v>
      </c>
      <c r="N8" s="441">
        <v>301</v>
      </c>
    </row>
    <row r="9" spans="2:14" x14ac:dyDescent="0.3">
      <c r="B9" s="439">
        <v>3</v>
      </c>
      <c r="C9" s="440" t="s">
        <v>1159</v>
      </c>
      <c r="D9" s="441">
        <v>0</v>
      </c>
      <c r="E9" s="441">
        <v>0</v>
      </c>
      <c r="F9" s="441">
        <v>0</v>
      </c>
      <c r="G9" s="441">
        <v>0</v>
      </c>
      <c r="H9" s="441">
        <v>0</v>
      </c>
      <c r="I9" s="441">
        <v>0</v>
      </c>
      <c r="J9" s="441">
        <v>0</v>
      </c>
      <c r="K9" s="441">
        <v>0</v>
      </c>
      <c r="L9" s="441">
        <v>0</v>
      </c>
      <c r="M9" s="441">
        <v>0</v>
      </c>
      <c r="N9" s="441">
        <v>0</v>
      </c>
    </row>
    <row r="10" spans="2:14" x14ac:dyDescent="0.3">
      <c r="B10" s="439">
        <v>4</v>
      </c>
      <c r="C10" s="440" t="s">
        <v>1160</v>
      </c>
      <c r="D10" s="441">
        <v>0</v>
      </c>
      <c r="E10" s="441">
        <v>0</v>
      </c>
      <c r="F10" s="441">
        <v>0</v>
      </c>
      <c r="G10" s="441">
        <v>0</v>
      </c>
      <c r="H10" s="441">
        <v>0</v>
      </c>
      <c r="I10" s="441">
        <v>0</v>
      </c>
      <c r="J10" s="441">
        <v>0</v>
      </c>
      <c r="K10" s="441">
        <v>0</v>
      </c>
      <c r="L10" s="441">
        <v>0</v>
      </c>
      <c r="M10" s="441">
        <v>0</v>
      </c>
      <c r="N10" s="441">
        <v>0</v>
      </c>
    </row>
    <row r="11" spans="2:14" ht="26.4" x14ac:dyDescent="0.3">
      <c r="B11" s="439">
        <v>5</v>
      </c>
      <c r="C11" s="440" t="s">
        <v>1161</v>
      </c>
      <c r="D11" s="441">
        <v>136</v>
      </c>
      <c r="E11" s="441">
        <v>528</v>
      </c>
      <c r="F11" s="441">
        <v>733</v>
      </c>
      <c r="G11" s="441">
        <v>-189</v>
      </c>
      <c r="H11" s="441">
        <v>88</v>
      </c>
      <c r="I11" s="441">
        <v>143</v>
      </c>
      <c r="J11" s="441">
        <v>880</v>
      </c>
      <c r="K11" s="441">
        <v>159</v>
      </c>
      <c r="L11" s="441">
        <v>30</v>
      </c>
      <c r="M11" s="441">
        <v>60</v>
      </c>
      <c r="N11" s="441">
        <v>257</v>
      </c>
    </row>
    <row r="12" spans="2:14" x14ac:dyDescent="0.3">
      <c r="B12" s="768" t="s">
        <v>1162</v>
      </c>
      <c r="C12" s="768"/>
      <c r="D12" s="768"/>
      <c r="E12" s="768"/>
      <c r="F12" s="768"/>
      <c r="G12" s="768"/>
      <c r="H12" s="768"/>
      <c r="I12" s="768"/>
      <c r="J12" s="768"/>
      <c r="K12" s="768"/>
      <c r="L12" s="768"/>
      <c r="M12" s="768"/>
      <c r="N12" s="768"/>
    </row>
    <row r="13" spans="2:14" ht="26.4" x14ac:dyDescent="0.3">
      <c r="B13" s="439">
        <v>6</v>
      </c>
      <c r="C13" s="440" t="s">
        <v>1163</v>
      </c>
      <c r="D13" s="441">
        <v>0</v>
      </c>
      <c r="E13" s="441">
        <v>455</v>
      </c>
      <c r="F13" s="441">
        <v>595</v>
      </c>
      <c r="G13" s="441">
        <v>-189</v>
      </c>
      <c r="H13" s="441">
        <v>0</v>
      </c>
      <c r="I13" s="441">
        <v>143</v>
      </c>
      <c r="J13" s="441">
        <v>880</v>
      </c>
      <c r="K13" s="441">
        <v>103</v>
      </c>
      <c r="L13" s="441">
        <v>0</v>
      </c>
      <c r="M13" s="441">
        <v>0</v>
      </c>
      <c r="N13" s="441">
        <v>199</v>
      </c>
    </row>
    <row r="14" spans="2:14" x14ac:dyDescent="0.3">
      <c r="B14" s="439">
        <v>7</v>
      </c>
      <c r="C14" s="440" t="s">
        <v>1164</v>
      </c>
      <c r="D14" s="441">
        <v>0</v>
      </c>
      <c r="E14" s="441">
        <v>455</v>
      </c>
      <c r="F14" s="441">
        <v>595</v>
      </c>
      <c r="G14" s="441">
        <v>251</v>
      </c>
      <c r="H14" s="441">
        <v>0</v>
      </c>
      <c r="I14" s="441">
        <v>143</v>
      </c>
      <c r="J14" s="441">
        <v>880</v>
      </c>
      <c r="K14" s="441">
        <v>103</v>
      </c>
      <c r="L14" s="441">
        <v>0</v>
      </c>
      <c r="M14" s="441">
        <v>0</v>
      </c>
      <c r="N14" s="441">
        <v>243</v>
      </c>
    </row>
    <row r="15" spans="2:14" x14ac:dyDescent="0.3">
      <c r="B15" s="439">
        <v>8</v>
      </c>
      <c r="C15" s="440" t="s">
        <v>1165</v>
      </c>
      <c r="D15" s="441">
        <v>0</v>
      </c>
      <c r="E15" s="441">
        <v>0</v>
      </c>
      <c r="F15" s="441">
        <v>0</v>
      </c>
      <c r="G15" s="441">
        <v>0</v>
      </c>
      <c r="H15" s="441">
        <v>0</v>
      </c>
      <c r="I15" s="441">
        <v>0</v>
      </c>
      <c r="J15" s="441">
        <v>0</v>
      </c>
      <c r="K15" s="441">
        <v>0</v>
      </c>
      <c r="L15" s="441">
        <v>0</v>
      </c>
      <c r="M15" s="441">
        <v>0</v>
      </c>
      <c r="N15" s="441">
        <v>0</v>
      </c>
    </row>
    <row r="16" spans="2:14" x14ac:dyDescent="0.3">
      <c r="B16" s="439">
        <v>9</v>
      </c>
      <c r="C16" s="440" t="s">
        <v>1166</v>
      </c>
      <c r="D16" s="441">
        <v>0</v>
      </c>
      <c r="E16" s="441">
        <v>0</v>
      </c>
      <c r="F16" s="441">
        <v>0</v>
      </c>
      <c r="G16" s="441">
        <v>0</v>
      </c>
      <c r="H16" s="441">
        <v>0</v>
      </c>
      <c r="I16" s="441">
        <v>0</v>
      </c>
      <c r="J16" s="441">
        <v>0</v>
      </c>
      <c r="K16" s="441">
        <v>0</v>
      </c>
      <c r="L16" s="441">
        <v>0</v>
      </c>
      <c r="M16" s="441">
        <v>0</v>
      </c>
      <c r="N16" s="441">
        <v>0</v>
      </c>
    </row>
    <row r="17" spans="2:14" ht="26.4" x14ac:dyDescent="0.3">
      <c r="B17" s="439">
        <v>10</v>
      </c>
      <c r="C17" s="440" t="s">
        <v>1167</v>
      </c>
      <c r="D17" s="441">
        <v>0</v>
      </c>
      <c r="E17" s="441">
        <v>455</v>
      </c>
      <c r="F17" s="441">
        <v>595</v>
      </c>
      <c r="G17" s="441">
        <v>-189</v>
      </c>
      <c r="H17" s="441">
        <v>0</v>
      </c>
      <c r="I17" s="441">
        <v>143</v>
      </c>
      <c r="J17" s="441">
        <v>880</v>
      </c>
      <c r="K17" s="441">
        <v>103</v>
      </c>
      <c r="L17" s="441">
        <v>0</v>
      </c>
      <c r="M17" s="441">
        <v>0</v>
      </c>
      <c r="N17" s="441">
        <v>199</v>
      </c>
    </row>
    <row r="18" spans="2:14" x14ac:dyDescent="0.3">
      <c r="B18" s="767" t="s">
        <v>1168</v>
      </c>
      <c r="C18" s="767"/>
      <c r="D18" s="767"/>
      <c r="E18" s="767"/>
      <c r="F18" s="767"/>
      <c r="G18" s="767"/>
      <c r="H18" s="767"/>
      <c r="I18" s="767"/>
      <c r="J18" s="767"/>
      <c r="K18" s="767"/>
      <c r="L18" s="767"/>
      <c r="M18" s="767"/>
      <c r="N18" s="442"/>
    </row>
    <row r="19" spans="2:14" x14ac:dyDescent="0.3">
      <c r="B19" s="439">
        <v>11</v>
      </c>
      <c r="C19" s="443" t="s">
        <v>1169</v>
      </c>
      <c r="D19" s="444"/>
      <c r="E19" s="444"/>
      <c r="F19" s="444"/>
      <c r="G19" s="444"/>
      <c r="H19" s="444"/>
      <c r="I19" s="444"/>
      <c r="J19" s="444"/>
      <c r="K19" s="444"/>
      <c r="L19" s="444"/>
      <c r="M19" s="444"/>
      <c r="N19" s="444"/>
    </row>
    <row r="20" spans="2:14" x14ac:dyDescent="0.3">
      <c r="B20" s="439">
        <v>12</v>
      </c>
      <c r="C20" s="443" t="s">
        <v>1169</v>
      </c>
      <c r="D20" s="444"/>
      <c r="E20" s="444"/>
      <c r="F20" s="444"/>
      <c r="G20" s="444"/>
      <c r="H20" s="444"/>
      <c r="I20" s="444"/>
      <c r="J20" s="444"/>
      <c r="K20" s="444"/>
      <c r="L20" s="444"/>
      <c r="M20" s="444"/>
      <c r="N20" s="444"/>
    </row>
    <row r="21" spans="2:14" x14ac:dyDescent="0.3">
      <c r="B21" s="439">
        <v>13</v>
      </c>
      <c r="C21" s="443" t="s">
        <v>1169</v>
      </c>
      <c r="D21" s="444"/>
      <c r="E21" s="444"/>
      <c r="F21" s="444"/>
      <c r="G21" s="444"/>
      <c r="H21" s="444"/>
      <c r="I21" s="444"/>
      <c r="J21" s="444"/>
      <c r="K21" s="444"/>
      <c r="L21" s="444"/>
      <c r="M21" s="444"/>
      <c r="N21" s="444"/>
    </row>
  </sheetData>
  <mergeCells count="3">
    <mergeCell ref="B18:M18"/>
    <mergeCell ref="B6:N6"/>
    <mergeCell ref="B12:N12"/>
  </mergeCells>
  <hyperlinks>
    <hyperlink ref="B2" location="Santrauka!B55" display=" EU OR1 forma. Operacinės rizikos nuostoliai" xr:uid="{A675A5BC-CF83-45C9-8B4A-1B1200A2900B}"/>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3072-2DCC-4F04-BF00-282F336210AC}">
  <sheetPr>
    <tabColor rgb="FF575783"/>
  </sheetPr>
  <dimension ref="B2:J29"/>
  <sheetViews>
    <sheetView workbookViewId="0">
      <selection activeCell="B2" sqref="B2"/>
    </sheetView>
  </sheetViews>
  <sheetFormatPr defaultColWidth="9.33203125" defaultRowHeight="14.4" x14ac:dyDescent="0.3"/>
  <cols>
    <col min="1" max="1" width="5.77734375" style="98" customWidth="1"/>
    <col min="2" max="2" width="9.33203125" style="98" customWidth="1"/>
    <col min="3" max="3" width="56.44140625" style="98" customWidth="1"/>
    <col min="4" max="4" width="17.6640625" style="98" customWidth="1"/>
    <col min="5" max="9" width="18.5546875" style="98" customWidth="1"/>
    <col min="10" max="10" width="10.33203125" style="119" customWidth="1"/>
    <col min="11" max="18" width="10.33203125" style="98" customWidth="1"/>
    <col min="19" max="16384" width="9.33203125" style="98"/>
  </cols>
  <sheetData>
    <row r="2" spans="2:10" s="446" customFormat="1" ht="21" x14ac:dyDescent="0.3">
      <c r="B2" s="468" t="s">
        <v>253</v>
      </c>
      <c r="E2" s="447"/>
      <c r="F2" s="447"/>
    </row>
    <row r="3" spans="2:10" s="446" customFormat="1" x14ac:dyDescent="0.3"/>
    <row r="4" spans="2:10" s="446" customFormat="1" x14ac:dyDescent="0.3">
      <c r="B4" s="98"/>
    </row>
    <row r="5" spans="2:10" ht="15.6" x14ac:dyDescent="0.3">
      <c r="B5" s="451"/>
      <c r="C5" s="467" t="s">
        <v>1449</v>
      </c>
      <c r="D5" s="453" t="s">
        <v>241</v>
      </c>
      <c r="E5" s="453" t="s">
        <v>256</v>
      </c>
      <c r="F5" s="453" t="s">
        <v>257</v>
      </c>
      <c r="G5" s="453" t="s">
        <v>258</v>
      </c>
      <c r="H5" s="446"/>
      <c r="I5" s="119"/>
      <c r="J5" s="98"/>
    </row>
    <row r="6" spans="2:10" ht="15.6" x14ac:dyDescent="0.3">
      <c r="B6" s="451"/>
      <c r="C6" s="467" t="s">
        <v>2158</v>
      </c>
      <c r="D6" s="453" t="s">
        <v>263</v>
      </c>
      <c r="E6" s="453" t="s">
        <v>264</v>
      </c>
      <c r="F6" s="453" t="s">
        <v>265</v>
      </c>
      <c r="G6" s="453" t="s">
        <v>1450</v>
      </c>
      <c r="I6" s="119"/>
      <c r="J6" s="98"/>
    </row>
    <row r="7" spans="2:10" x14ac:dyDescent="0.3">
      <c r="B7" s="454">
        <v>1</v>
      </c>
      <c r="C7" s="455" t="s">
        <v>1451</v>
      </c>
      <c r="D7" s="469"/>
      <c r="E7" s="469"/>
      <c r="F7" s="469"/>
      <c r="G7" s="456">
        <v>111202.46416666666</v>
      </c>
      <c r="I7" s="119"/>
      <c r="J7" s="98"/>
    </row>
    <row r="8" spans="2:10" ht="28.8" x14ac:dyDescent="0.3">
      <c r="B8" s="457" t="s">
        <v>1452</v>
      </c>
      <c r="C8" s="458" t="s">
        <v>1453</v>
      </c>
      <c r="D8" s="470"/>
      <c r="E8" s="470"/>
      <c r="F8" s="470"/>
      <c r="G8" s="456">
        <v>111202.46416666666</v>
      </c>
      <c r="I8" s="119"/>
      <c r="J8" s="98"/>
    </row>
    <row r="9" spans="2:10" x14ac:dyDescent="0.3">
      <c r="B9" s="459" t="s">
        <v>1454</v>
      </c>
      <c r="C9" s="460" t="s">
        <v>1455</v>
      </c>
      <c r="D9" s="456">
        <v>244766</v>
      </c>
      <c r="E9" s="456">
        <v>268251</v>
      </c>
      <c r="F9" s="456">
        <v>216713</v>
      </c>
      <c r="G9" s="456">
        <v>243243.33333333334</v>
      </c>
      <c r="I9" s="119"/>
      <c r="J9" s="98"/>
    </row>
    <row r="10" spans="2:10" x14ac:dyDescent="0.3">
      <c r="B10" s="459" t="s">
        <v>1456</v>
      </c>
      <c r="C10" s="460" t="s">
        <v>1457</v>
      </c>
      <c r="D10" s="456">
        <v>104487</v>
      </c>
      <c r="E10" s="456">
        <v>107084</v>
      </c>
      <c r="F10" s="456">
        <v>57532</v>
      </c>
      <c r="G10" s="456">
        <v>89701</v>
      </c>
      <c r="I10" s="119"/>
      <c r="J10" s="98"/>
    </row>
    <row r="11" spans="2:10" x14ac:dyDescent="0.3">
      <c r="B11" s="459" t="s">
        <v>1458</v>
      </c>
      <c r="C11" s="461" t="s">
        <v>1459</v>
      </c>
      <c r="D11" s="456">
        <v>5721608</v>
      </c>
      <c r="E11" s="456">
        <v>4595214</v>
      </c>
      <c r="F11" s="456">
        <v>4508351</v>
      </c>
      <c r="G11" s="456">
        <v>4941724.333333333</v>
      </c>
      <c r="I11" s="119"/>
      <c r="J11" s="98"/>
    </row>
    <row r="12" spans="2:10" x14ac:dyDescent="0.3">
      <c r="B12" s="459" t="s">
        <v>1460</v>
      </c>
      <c r="C12" s="460" t="s">
        <v>1461</v>
      </c>
      <c r="D12" s="456">
        <v>14</v>
      </c>
      <c r="E12" s="456">
        <v>13</v>
      </c>
      <c r="F12" s="456">
        <v>14</v>
      </c>
      <c r="G12" s="456">
        <v>13.666666666666666</v>
      </c>
      <c r="I12" s="119"/>
      <c r="J12" s="98"/>
    </row>
    <row r="13" spans="2:10" x14ac:dyDescent="0.3">
      <c r="B13" s="454">
        <v>2</v>
      </c>
      <c r="C13" s="455" t="s">
        <v>1462</v>
      </c>
      <c r="D13" s="471"/>
      <c r="E13" s="471"/>
      <c r="F13" s="471"/>
      <c r="G13" s="456">
        <v>38198</v>
      </c>
      <c r="I13" s="119"/>
      <c r="J13" s="98"/>
    </row>
    <row r="14" spans="2:10" x14ac:dyDescent="0.3">
      <c r="B14" s="459" t="s">
        <v>1418</v>
      </c>
      <c r="C14" s="460" t="s">
        <v>1463</v>
      </c>
      <c r="D14" s="456">
        <v>640</v>
      </c>
      <c r="E14" s="456">
        <v>731</v>
      </c>
      <c r="F14" s="456">
        <v>900</v>
      </c>
      <c r="G14" s="456">
        <v>757</v>
      </c>
      <c r="I14" s="119"/>
      <c r="J14" s="98"/>
    </row>
    <row r="15" spans="2:10" x14ac:dyDescent="0.3">
      <c r="B15" s="459" t="s">
        <v>1420</v>
      </c>
      <c r="C15" s="460" t="s">
        <v>1464</v>
      </c>
      <c r="D15" s="456">
        <v>793</v>
      </c>
      <c r="E15" s="456">
        <v>1193</v>
      </c>
      <c r="F15" s="456">
        <v>4316</v>
      </c>
      <c r="G15" s="456">
        <v>2100.6666666666665</v>
      </c>
      <c r="I15" s="119"/>
      <c r="J15" s="98"/>
    </row>
    <row r="16" spans="2:10" x14ac:dyDescent="0.3">
      <c r="B16" s="459" t="s">
        <v>1422</v>
      </c>
      <c r="C16" s="460" t="s">
        <v>1465</v>
      </c>
      <c r="D16" s="456">
        <v>41208</v>
      </c>
      <c r="E16" s="456">
        <v>38442</v>
      </c>
      <c r="F16" s="456">
        <v>28642</v>
      </c>
      <c r="G16" s="456">
        <v>36097.333333333336</v>
      </c>
      <c r="I16" s="119"/>
      <c r="J16" s="98"/>
    </row>
    <row r="17" spans="2:10" x14ac:dyDescent="0.3">
      <c r="B17" s="459" t="s">
        <v>1466</v>
      </c>
      <c r="C17" s="460" t="s">
        <v>1467</v>
      </c>
      <c r="D17" s="456">
        <v>8928</v>
      </c>
      <c r="E17" s="456">
        <v>8197</v>
      </c>
      <c r="F17" s="456">
        <v>7598</v>
      </c>
      <c r="G17" s="456">
        <v>8241</v>
      </c>
      <c r="I17" s="119"/>
      <c r="J17" s="98"/>
    </row>
    <row r="18" spans="2:10" x14ac:dyDescent="0.3">
      <c r="B18" s="454">
        <v>3</v>
      </c>
      <c r="C18" s="455" t="s">
        <v>1468</v>
      </c>
      <c r="D18" s="471"/>
      <c r="E18" s="471"/>
      <c r="F18" s="471"/>
      <c r="G18" s="456">
        <v>13598.333333333332</v>
      </c>
      <c r="I18" s="119"/>
      <c r="J18" s="98"/>
    </row>
    <row r="19" spans="2:10" x14ac:dyDescent="0.3">
      <c r="B19" s="459" t="s">
        <v>1469</v>
      </c>
      <c r="C19" s="460" t="s">
        <v>1470</v>
      </c>
      <c r="D19" s="456">
        <v>4852</v>
      </c>
      <c r="E19" s="456">
        <v>5326</v>
      </c>
      <c r="F19" s="456">
        <v>2742</v>
      </c>
      <c r="G19" s="456">
        <v>4306.666666666667</v>
      </c>
      <c r="I19" s="119"/>
      <c r="J19" s="98"/>
    </row>
    <row r="20" spans="2:10" x14ac:dyDescent="0.3">
      <c r="B20" s="459" t="s">
        <v>1471</v>
      </c>
      <c r="C20" s="460" t="s">
        <v>1472</v>
      </c>
      <c r="D20" s="456">
        <v>17348</v>
      </c>
      <c r="E20" s="456">
        <v>1509</v>
      </c>
      <c r="F20" s="456">
        <v>9018</v>
      </c>
      <c r="G20" s="456">
        <v>9291.6666666666661</v>
      </c>
      <c r="I20" s="119"/>
      <c r="J20" s="98"/>
    </row>
    <row r="21" spans="2:10" x14ac:dyDescent="0.3">
      <c r="B21" s="459" t="s">
        <v>1473</v>
      </c>
      <c r="C21" s="461" t="s">
        <v>1474</v>
      </c>
      <c r="D21" s="469"/>
      <c r="E21" s="469"/>
      <c r="F21" s="469"/>
      <c r="G21" s="462"/>
      <c r="I21" s="119"/>
      <c r="J21" s="98"/>
    </row>
    <row r="22" spans="2:10" x14ac:dyDescent="0.3">
      <c r="B22" s="459">
        <v>4</v>
      </c>
      <c r="C22" s="455" t="s">
        <v>1475</v>
      </c>
      <c r="D22" s="472"/>
      <c r="E22" s="472"/>
      <c r="F22" s="472"/>
      <c r="G22" s="456">
        <v>162998.79749999999</v>
      </c>
      <c r="I22" s="119"/>
      <c r="J22" s="98"/>
    </row>
    <row r="23" spans="2:10" x14ac:dyDescent="0.3">
      <c r="B23" s="459">
        <v>5</v>
      </c>
      <c r="C23" s="455" t="s">
        <v>1476</v>
      </c>
      <c r="D23" s="470"/>
      <c r="E23" s="470"/>
      <c r="F23" s="470"/>
      <c r="G23" s="456">
        <v>19559.855699999996</v>
      </c>
      <c r="I23" s="119"/>
      <c r="J23" s="98"/>
    </row>
    <row r="24" spans="2:10" x14ac:dyDescent="0.3">
      <c r="B24" s="770"/>
      <c r="C24" s="770"/>
      <c r="D24" s="770"/>
      <c r="E24" s="770"/>
      <c r="F24" s="770"/>
      <c r="G24" s="770"/>
      <c r="H24" s="448"/>
    </row>
    <row r="25" spans="2:10" ht="15.6" x14ac:dyDescent="0.3">
      <c r="B25" s="769" t="s">
        <v>1477</v>
      </c>
      <c r="C25" s="769"/>
      <c r="D25" s="463" t="s">
        <v>1478</v>
      </c>
      <c r="E25" s="466"/>
      <c r="F25" s="466"/>
      <c r="H25" s="119"/>
      <c r="J25" s="98"/>
    </row>
    <row r="26" spans="2:10" x14ac:dyDescent="0.3">
      <c r="B26" s="464" t="s">
        <v>284</v>
      </c>
      <c r="C26" s="460" t="s">
        <v>1479</v>
      </c>
      <c r="D26" s="465">
        <v>162998.79699999999</v>
      </c>
      <c r="E26" s="449"/>
      <c r="F26" s="449"/>
      <c r="H26" s="119"/>
      <c r="J26" s="98"/>
    </row>
    <row r="27" spans="2:10" x14ac:dyDescent="0.3">
      <c r="B27" s="464" t="s">
        <v>286</v>
      </c>
      <c r="C27" s="460" t="s">
        <v>1480</v>
      </c>
      <c r="D27" s="465">
        <v>0</v>
      </c>
      <c r="E27" s="449"/>
      <c r="F27" s="449"/>
      <c r="H27" s="119"/>
      <c r="J27" s="98"/>
    </row>
    <row r="28" spans="2:10" x14ac:dyDescent="0.3">
      <c r="B28" s="464" t="s">
        <v>1481</v>
      </c>
      <c r="C28" s="460" t="s">
        <v>1482</v>
      </c>
      <c r="D28" s="465">
        <v>0</v>
      </c>
      <c r="E28" s="449"/>
      <c r="F28" s="449"/>
      <c r="H28" s="119"/>
      <c r="J28" s="98"/>
    </row>
    <row r="29" spans="2:10" x14ac:dyDescent="0.3">
      <c r="B29" s="450"/>
      <c r="C29" s="450"/>
      <c r="D29" s="450"/>
      <c r="E29" s="450"/>
      <c r="F29" s="450"/>
      <c r="G29" s="450"/>
      <c r="H29" s="450"/>
    </row>
  </sheetData>
  <mergeCells count="2">
    <mergeCell ref="B25:C25"/>
    <mergeCell ref="B24:G24"/>
  </mergeCells>
  <hyperlinks>
    <hyperlink ref="B2" location="Santrauka!B56" display=" EU OR2 forma. Verslo rodiklis, komponentai ir subkomponentai" xr:uid="{C874BA05-29AA-46C7-BEDC-020502A704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16F3-3F5D-4513-9FF6-BCF564F57750}">
  <sheetPr>
    <tabColor rgb="FF575783"/>
  </sheetPr>
  <dimension ref="B2:E6"/>
  <sheetViews>
    <sheetView workbookViewId="0">
      <selection activeCell="C5" sqref="C5"/>
    </sheetView>
  </sheetViews>
  <sheetFormatPr defaultColWidth="9.33203125" defaultRowHeight="14.4" x14ac:dyDescent="0.3"/>
  <cols>
    <col min="1" max="1" width="1.77734375" style="24" customWidth="1"/>
    <col min="2" max="2" width="4.5546875" style="24" customWidth="1"/>
    <col min="3" max="3" width="68.33203125" style="24" customWidth="1"/>
    <col min="4" max="4" width="21.33203125" style="24" customWidth="1"/>
    <col min="5" max="5" width="32.33203125" style="24" customWidth="1"/>
    <col min="6" max="16384" width="9.33203125" style="24"/>
  </cols>
  <sheetData>
    <row r="2" spans="2:5" ht="21" x14ac:dyDescent="0.4">
      <c r="B2" s="22" t="s">
        <v>184</v>
      </c>
      <c r="C2" s="34"/>
    </row>
    <row r="4" spans="2:5" x14ac:dyDescent="0.3">
      <c r="B4" s="35"/>
      <c r="C4" s="20"/>
      <c r="D4" s="20" t="s">
        <v>241</v>
      </c>
      <c r="E4" s="20" t="s">
        <v>256</v>
      </c>
    </row>
    <row r="5" spans="2:5" x14ac:dyDescent="0.3">
      <c r="B5" s="35"/>
      <c r="C5" s="697" t="s">
        <v>2158</v>
      </c>
      <c r="D5" s="20" t="s">
        <v>1236</v>
      </c>
      <c r="E5" s="20" t="s">
        <v>1237</v>
      </c>
    </row>
    <row r="6" spans="2:5" ht="28.8" x14ac:dyDescent="0.3">
      <c r="B6" s="184">
        <v>1</v>
      </c>
      <c r="C6" s="333" t="s">
        <v>183</v>
      </c>
      <c r="D6" s="388">
        <v>44103</v>
      </c>
      <c r="E6" s="388">
        <v>110257.5</v>
      </c>
    </row>
  </sheetData>
  <hyperlinks>
    <hyperlink ref="B2" location="Santrauka!B6" display="EU INS1 forma. Dalyvavimas draudimo įmonėse" xr:uid="{C331D12B-58EE-4987-B5DD-A3808C723F2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7E8D-3891-477F-800D-734CE8BBCA32}">
  <sheetPr>
    <tabColor rgb="FF575783"/>
  </sheetPr>
  <dimension ref="B2:F13"/>
  <sheetViews>
    <sheetView workbookViewId="0">
      <selection activeCell="C4" sqref="C4"/>
    </sheetView>
  </sheetViews>
  <sheetFormatPr defaultColWidth="9.33203125" defaultRowHeight="14.4" x14ac:dyDescent="0.3"/>
  <cols>
    <col min="1" max="1" width="5.33203125" style="98" customWidth="1"/>
    <col min="2" max="2" width="7.21875" style="98" customWidth="1"/>
    <col min="3" max="3" width="61.44140625" style="98" customWidth="1"/>
    <col min="4" max="4" width="23.21875" style="98" customWidth="1"/>
    <col min="5" max="5" width="21.33203125" style="98" customWidth="1"/>
    <col min="6" max="6" width="10.33203125" style="119" customWidth="1"/>
    <col min="7" max="14" width="10.33203125" style="98" customWidth="1"/>
    <col min="15" max="16384" width="9.33203125" style="98"/>
  </cols>
  <sheetData>
    <row r="2" spans="2:6" s="446" customFormat="1" ht="21" x14ac:dyDescent="0.3">
      <c r="B2" s="468" t="s">
        <v>254</v>
      </c>
      <c r="C2" s="447"/>
    </row>
    <row r="4" spans="2:6" x14ac:dyDescent="0.3">
      <c r="B4" s="452"/>
      <c r="C4" s="452" t="s">
        <v>2158</v>
      </c>
      <c r="D4" s="453" t="s">
        <v>241</v>
      </c>
      <c r="E4" s="119"/>
      <c r="F4" s="98"/>
    </row>
    <row r="5" spans="2:6" x14ac:dyDescent="0.3">
      <c r="B5" s="461">
        <v>1</v>
      </c>
      <c r="C5" s="461" t="s">
        <v>1483</v>
      </c>
      <c r="D5" s="456">
        <v>19559.855640000002</v>
      </c>
      <c r="E5" s="119"/>
      <c r="F5" s="98"/>
    </row>
    <row r="6" spans="2:6" ht="28.8" x14ac:dyDescent="0.3">
      <c r="B6" s="461" t="s">
        <v>1452</v>
      </c>
      <c r="C6" s="461" t="s">
        <v>1484</v>
      </c>
      <c r="D6" s="462"/>
      <c r="E6" s="119"/>
      <c r="F6" s="98"/>
    </row>
    <row r="7" spans="2:6" x14ac:dyDescent="0.3">
      <c r="B7" s="473">
        <v>2</v>
      </c>
      <c r="C7" s="474" t="s">
        <v>1485</v>
      </c>
      <c r="D7" s="475"/>
      <c r="E7" s="119"/>
      <c r="F7" s="98"/>
    </row>
    <row r="8" spans="2:6" ht="28.8" x14ac:dyDescent="0.3">
      <c r="B8" s="461">
        <v>3</v>
      </c>
      <c r="C8" s="461" t="s">
        <v>1486</v>
      </c>
      <c r="D8" s="456">
        <v>19559.855640000002</v>
      </c>
      <c r="E8" s="119"/>
      <c r="F8" s="98"/>
    </row>
    <row r="9" spans="2:6" x14ac:dyDescent="0.3">
      <c r="B9" s="461">
        <v>4</v>
      </c>
      <c r="C9" s="461" t="s">
        <v>1487</v>
      </c>
      <c r="D9" s="456">
        <v>244498.1955</v>
      </c>
      <c r="E9" s="119"/>
      <c r="F9" s="98"/>
    </row>
    <row r="10" spans="2:6" x14ac:dyDescent="0.3">
      <c r="E10" s="119"/>
      <c r="F10" s="98"/>
    </row>
    <row r="11" spans="2:6" x14ac:dyDescent="0.3">
      <c r="E11" s="119"/>
      <c r="F11" s="98"/>
    </row>
    <row r="12" spans="2:6" x14ac:dyDescent="0.3">
      <c r="E12" s="119"/>
      <c r="F12" s="98"/>
    </row>
    <row r="13" spans="2:6" x14ac:dyDescent="0.3">
      <c r="E13" s="119"/>
      <c r="F13" s="98"/>
    </row>
  </sheetData>
  <hyperlinks>
    <hyperlink ref="B2" location="Santrauka!B57" display=" EU OR3 forma. Nuosavų lėšų reikalavimai operacinei rizikai padengti ir rizikos pozicijų sumos" xr:uid="{B4E0FD93-0440-4B68-95C9-3F3D2E8CB85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C7C9-5358-4641-B7AA-8CE0A038E02E}">
  <sheetPr>
    <tabColor rgb="FF575783"/>
  </sheetPr>
  <dimension ref="B2:L14"/>
  <sheetViews>
    <sheetView workbookViewId="0">
      <selection activeCell="B2" sqref="B2"/>
    </sheetView>
  </sheetViews>
  <sheetFormatPr defaultColWidth="9.33203125" defaultRowHeight="14.4" x14ac:dyDescent="0.3"/>
  <cols>
    <col min="1" max="1" width="6.77734375" style="24" customWidth="1"/>
    <col min="2" max="2" width="7" style="24" customWidth="1"/>
    <col min="3" max="3" width="43.6640625" style="24" customWidth="1"/>
    <col min="4" max="6" width="22.33203125" style="24" customWidth="1"/>
    <col min="7" max="9" width="22.33203125" style="24" hidden="1" customWidth="1"/>
    <col min="10" max="10" width="22.33203125" style="24" customWidth="1"/>
    <col min="11" max="11" width="9.33203125" style="24"/>
    <col min="12" max="12" width="13.33203125" style="36" customWidth="1"/>
    <col min="13" max="13" width="52.44140625" style="24" customWidth="1"/>
    <col min="14" max="16384" width="9.33203125" style="24"/>
  </cols>
  <sheetData>
    <row r="2" spans="2:10" s="434" customFormat="1" ht="21" x14ac:dyDescent="0.3">
      <c r="B2" s="487" t="s">
        <v>1232</v>
      </c>
      <c r="C2" s="447"/>
    </row>
    <row r="3" spans="2:10" s="434" customFormat="1" x14ac:dyDescent="0.3"/>
    <row r="4" spans="2:10" ht="13.5" customHeight="1" x14ac:dyDescent="0.3">
      <c r="B4" s="771" t="s">
        <v>2163</v>
      </c>
      <c r="C4" s="771"/>
      <c r="D4" s="480" t="s">
        <v>241</v>
      </c>
      <c r="E4" s="480" t="s">
        <v>256</v>
      </c>
      <c r="F4" s="480" t="s">
        <v>257</v>
      </c>
      <c r="G4" s="480" t="s">
        <v>1069</v>
      </c>
      <c r="H4" s="480" t="s">
        <v>1071</v>
      </c>
      <c r="I4" s="480"/>
      <c r="J4" s="480" t="s">
        <v>258</v>
      </c>
    </row>
    <row r="5" spans="2:10" ht="23.4" customHeight="1" x14ac:dyDescent="0.3">
      <c r="B5" s="771"/>
      <c r="C5" s="771"/>
      <c r="D5" s="771" t="s">
        <v>1488</v>
      </c>
      <c r="E5" s="771"/>
      <c r="F5" s="771" t="s">
        <v>1489</v>
      </c>
      <c r="G5" s="771"/>
      <c r="H5" s="771"/>
      <c r="I5" s="771"/>
      <c r="J5" s="771"/>
    </row>
    <row r="6" spans="2:10" x14ac:dyDescent="0.3">
      <c r="B6" s="771"/>
      <c r="C6" s="771"/>
      <c r="D6" s="479" t="s">
        <v>2169</v>
      </c>
      <c r="E6" s="479" t="s">
        <v>1490</v>
      </c>
      <c r="F6" s="479" t="s">
        <v>2169</v>
      </c>
      <c r="G6" s="479" t="s">
        <v>1225</v>
      </c>
      <c r="H6" s="479"/>
      <c r="I6" s="479"/>
      <c r="J6" s="479" t="s">
        <v>1490</v>
      </c>
    </row>
    <row r="7" spans="2:10" x14ac:dyDescent="0.3">
      <c r="B7" s="481">
        <v>1</v>
      </c>
      <c r="C7" s="482" t="s">
        <v>1226</v>
      </c>
      <c r="D7" s="481">
        <v>-34.274000000000001</v>
      </c>
      <c r="E7" s="481">
        <v>-1.0389999999999999</v>
      </c>
      <c r="F7" s="481">
        <v>17.195</v>
      </c>
      <c r="G7" s="481"/>
      <c r="H7" s="481"/>
      <c r="I7" s="481"/>
      <c r="J7" s="481">
        <v>38.408000000000001</v>
      </c>
    </row>
    <row r="8" spans="2:10" x14ac:dyDescent="0.3">
      <c r="B8" s="481">
        <v>2</v>
      </c>
      <c r="C8" s="483" t="s">
        <v>1227</v>
      </c>
      <c r="D8" s="481">
        <v>44.84</v>
      </c>
      <c r="E8" s="481">
        <v>18.57</v>
      </c>
      <c r="F8" s="481">
        <v>-18.306000000000001</v>
      </c>
      <c r="G8" s="481"/>
      <c r="H8" s="481"/>
      <c r="I8" s="481"/>
      <c r="J8" s="481">
        <v>-38.866999999999997</v>
      </c>
    </row>
    <row r="9" spans="2:10" x14ac:dyDescent="0.3">
      <c r="B9" s="481">
        <v>3</v>
      </c>
      <c r="C9" s="482" t="s">
        <v>1228</v>
      </c>
      <c r="D9" s="481">
        <v>4.7850000000000001</v>
      </c>
      <c r="E9" s="481">
        <v>-6.8029999999999999</v>
      </c>
      <c r="F9" s="476"/>
      <c r="G9" s="476"/>
      <c r="H9" s="476"/>
      <c r="I9" s="476"/>
      <c r="J9" s="476"/>
    </row>
    <row r="10" spans="2:10" x14ac:dyDescent="0.3">
      <c r="B10" s="481">
        <v>4</v>
      </c>
      <c r="C10" s="482" t="s">
        <v>1229</v>
      </c>
      <c r="D10" s="481">
        <v>-10.958</v>
      </c>
      <c r="E10" s="481">
        <v>6.3250000000000002</v>
      </c>
      <c r="F10" s="476"/>
      <c r="G10" s="477"/>
      <c r="H10" s="478"/>
      <c r="I10" s="478"/>
      <c r="J10" s="476"/>
    </row>
    <row r="11" spans="2:10" ht="28.8" x14ac:dyDescent="0.3">
      <c r="B11" s="481">
        <v>5</v>
      </c>
      <c r="C11" s="482" t="s">
        <v>1230</v>
      </c>
      <c r="D11" s="481">
        <v>-19.300999999999998</v>
      </c>
      <c r="E11" s="481">
        <v>6.5090000000000003</v>
      </c>
      <c r="F11" s="476"/>
      <c r="G11" s="477"/>
      <c r="H11" s="478"/>
      <c r="I11" s="478"/>
      <c r="J11" s="476"/>
    </row>
    <row r="12" spans="2:10" ht="28.8" x14ac:dyDescent="0.3">
      <c r="B12" s="484">
        <v>6</v>
      </c>
      <c r="C12" s="482" t="s">
        <v>1231</v>
      </c>
      <c r="D12" s="481">
        <v>22.268999999999998</v>
      </c>
      <c r="E12" s="481">
        <v>-4.41</v>
      </c>
      <c r="F12" s="485"/>
      <c r="G12" s="486"/>
      <c r="H12" s="486"/>
      <c r="I12" s="486"/>
      <c r="J12" s="485"/>
    </row>
    <row r="14" spans="2:10" x14ac:dyDescent="0.3">
      <c r="B14" s="24" t="s">
        <v>2170</v>
      </c>
    </row>
  </sheetData>
  <mergeCells count="3">
    <mergeCell ref="B4:C6"/>
    <mergeCell ref="D5:E5"/>
    <mergeCell ref="F5:J5"/>
  </mergeCells>
  <hyperlinks>
    <hyperlink ref="B2" location="Santrauka!B59" display=" EU IRRBB1 forma. Palūkanų normos rizika dėl ne prekybos knygos veiklos" xr:uid="{A83AFAB7-1960-48E3-B2E4-F1547F9DBE9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76D9-996C-401A-AA31-A90A3F0791DC}">
  <sheetPr>
    <tabColor rgb="FF575783"/>
  </sheetPr>
  <dimension ref="A2:H28"/>
  <sheetViews>
    <sheetView workbookViewId="0">
      <selection activeCell="C6" sqref="C6:C15"/>
    </sheetView>
  </sheetViews>
  <sheetFormatPr defaultColWidth="9.33203125" defaultRowHeight="14.4" x14ac:dyDescent="0.3"/>
  <cols>
    <col min="1" max="1" width="3.44140625" style="16" customWidth="1"/>
    <col min="2" max="2" width="9.5546875" style="16" customWidth="1"/>
    <col min="3" max="3" width="19.109375" style="16" customWidth="1"/>
    <col min="4" max="4" width="72.44140625" style="16" customWidth="1"/>
    <col min="5" max="5" width="20.33203125" style="16" customWidth="1"/>
    <col min="6" max="6" width="22" style="16" customWidth="1"/>
    <col min="7" max="7" width="21" style="16" customWidth="1"/>
    <col min="8" max="8" width="20.88671875" style="16" customWidth="1"/>
    <col min="9" max="16384" width="9.33203125" style="16"/>
  </cols>
  <sheetData>
    <row r="2" spans="1:8" ht="21" x14ac:dyDescent="0.4">
      <c r="B2" s="595" t="s">
        <v>1525</v>
      </c>
    </row>
    <row r="4" spans="1:8" x14ac:dyDescent="0.3">
      <c r="B4" s="35"/>
      <c r="C4" s="35"/>
      <c r="D4" s="35"/>
      <c r="E4" s="81" t="s">
        <v>241</v>
      </c>
      <c r="F4" s="81" t="s">
        <v>256</v>
      </c>
      <c r="G4" s="81" t="s">
        <v>257</v>
      </c>
      <c r="H4" s="81" t="s">
        <v>258</v>
      </c>
    </row>
    <row r="5" spans="1:8" ht="28.8" x14ac:dyDescent="0.3">
      <c r="B5" s="35"/>
      <c r="C5" s="772" t="s">
        <v>1595</v>
      </c>
      <c r="D5" s="772"/>
      <c r="E5" s="20" t="s">
        <v>1526</v>
      </c>
      <c r="F5" s="20" t="s">
        <v>1527</v>
      </c>
      <c r="G5" s="20" t="s">
        <v>1528</v>
      </c>
      <c r="H5" s="20" t="s">
        <v>1529</v>
      </c>
    </row>
    <row r="6" spans="1:8" ht="15" customHeight="1" x14ac:dyDescent="0.3">
      <c r="A6" s="586"/>
      <c r="B6" s="587">
        <v>1</v>
      </c>
      <c r="C6" s="773" t="s">
        <v>1530</v>
      </c>
      <c r="D6" s="588" t="s">
        <v>1531</v>
      </c>
      <c r="E6" s="589">
        <v>8</v>
      </c>
      <c r="F6" s="589">
        <v>13</v>
      </c>
      <c r="G6" s="589">
        <v>2</v>
      </c>
      <c r="H6" s="589">
        <v>21</v>
      </c>
    </row>
    <row r="7" spans="1:8" x14ac:dyDescent="0.3">
      <c r="B7" s="587">
        <v>2</v>
      </c>
      <c r="C7" s="773"/>
      <c r="D7" s="588" t="s">
        <v>1532</v>
      </c>
      <c r="E7" s="589">
        <v>775306</v>
      </c>
      <c r="F7" s="589">
        <v>1982457.2800000005</v>
      </c>
      <c r="G7" s="589">
        <v>254348.48000000004</v>
      </c>
      <c r="H7" s="589">
        <v>2362726.6599999997</v>
      </c>
    </row>
    <row r="8" spans="1:8" x14ac:dyDescent="0.3">
      <c r="B8" s="587">
        <v>3</v>
      </c>
      <c r="C8" s="773"/>
      <c r="D8" s="590" t="s">
        <v>1533</v>
      </c>
      <c r="E8" s="589">
        <v>775306</v>
      </c>
      <c r="F8" s="589">
        <v>1878401.6300000006</v>
      </c>
      <c r="G8" s="589">
        <v>241794.59000000003</v>
      </c>
      <c r="H8" s="589">
        <v>2250460.4499999997</v>
      </c>
    </row>
    <row r="9" spans="1:8" x14ac:dyDescent="0.3">
      <c r="B9" s="587">
        <v>4</v>
      </c>
      <c r="C9" s="773"/>
      <c r="D9" s="591" t="s">
        <v>1534</v>
      </c>
      <c r="E9" s="592"/>
      <c r="F9" s="592"/>
      <c r="G9" s="592"/>
      <c r="H9" s="592"/>
    </row>
    <row r="10" spans="1:8" x14ac:dyDescent="0.3">
      <c r="B10" s="587" t="s">
        <v>141</v>
      </c>
      <c r="C10" s="773"/>
      <c r="D10" s="593" t="s">
        <v>1535</v>
      </c>
      <c r="E10" s="589"/>
      <c r="F10" s="589"/>
      <c r="G10" s="589"/>
      <c r="H10" s="589"/>
    </row>
    <row r="11" spans="1:8" x14ac:dyDescent="0.3">
      <c r="B11" s="587">
        <v>5</v>
      </c>
      <c r="C11" s="773"/>
      <c r="D11" s="593" t="s">
        <v>1536</v>
      </c>
      <c r="E11" s="589"/>
      <c r="F11" s="589"/>
      <c r="G11" s="589"/>
      <c r="H11" s="589"/>
    </row>
    <row r="12" spans="1:8" x14ac:dyDescent="0.3">
      <c r="B12" s="587" t="s">
        <v>1537</v>
      </c>
      <c r="C12" s="773"/>
      <c r="D12" s="590" t="s">
        <v>1538</v>
      </c>
      <c r="E12" s="589"/>
      <c r="F12" s="589"/>
      <c r="G12" s="589"/>
      <c r="H12" s="589"/>
    </row>
    <row r="13" spans="1:8" x14ac:dyDescent="0.3">
      <c r="B13" s="587">
        <v>6</v>
      </c>
      <c r="C13" s="773"/>
      <c r="D13" s="591" t="s">
        <v>1539</v>
      </c>
      <c r="E13" s="592"/>
      <c r="F13" s="592"/>
      <c r="G13" s="592"/>
      <c r="H13" s="592"/>
    </row>
    <row r="14" spans="1:8" x14ac:dyDescent="0.3">
      <c r="B14" s="587">
        <v>7</v>
      </c>
      <c r="C14" s="773"/>
      <c r="D14" s="590" t="s">
        <v>1540</v>
      </c>
      <c r="E14" s="589"/>
      <c r="F14" s="589">
        <v>104055.65000000001</v>
      </c>
      <c r="G14" s="589">
        <v>12553.89</v>
      </c>
      <c r="H14" s="589">
        <v>112266.21</v>
      </c>
    </row>
    <row r="15" spans="1:8" x14ac:dyDescent="0.3">
      <c r="B15" s="587">
        <v>8</v>
      </c>
      <c r="C15" s="773"/>
      <c r="D15" s="591" t="s">
        <v>1539</v>
      </c>
      <c r="E15" s="592"/>
      <c r="F15" s="592"/>
      <c r="G15" s="592"/>
      <c r="H15" s="592"/>
    </row>
    <row r="16" spans="1:8" ht="14.4" customHeight="1" x14ac:dyDescent="0.3">
      <c r="B16" s="587">
        <v>9</v>
      </c>
      <c r="C16" s="773" t="s">
        <v>1541</v>
      </c>
      <c r="D16" s="588" t="s">
        <v>1542</v>
      </c>
      <c r="E16" s="589"/>
      <c r="F16" s="589">
        <v>13</v>
      </c>
      <c r="G16" s="589">
        <v>2</v>
      </c>
      <c r="H16" s="589">
        <v>19</v>
      </c>
    </row>
    <row r="17" spans="2:8" x14ac:dyDescent="0.3">
      <c r="B17" s="587">
        <v>10</v>
      </c>
      <c r="C17" s="773"/>
      <c r="D17" s="588" t="s">
        <v>1543</v>
      </c>
      <c r="E17" s="589"/>
      <c r="F17" s="589">
        <v>1307650</v>
      </c>
      <c r="G17" s="589">
        <v>107720</v>
      </c>
      <c r="H17" s="589">
        <v>930790</v>
      </c>
    </row>
    <row r="18" spans="2:8" x14ac:dyDescent="0.3">
      <c r="B18" s="587">
        <v>11</v>
      </c>
      <c r="C18" s="773"/>
      <c r="D18" s="590" t="s">
        <v>1544</v>
      </c>
      <c r="E18" s="589"/>
      <c r="F18" s="589">
        <v>148955</v>
      </c>
      <c r="G18" s="589">
        <v>24400</v>
      </c>
      <c r="H18" s="589">
        <v>556545</v>
      </c>
    </row>
    <row r="19" spans="2:8" x14ac:dyDescent="0.3">
      <c r="B19" s="587">
        <v>12</v>
      </c>
      <c r="C19" s="773"/>
      <c r="D19" s="594" t="s">
        <v>1545</v>
      </c>
      <c r="E19" s="589"/>
      <c r="F19" s="589">
        <v>0</v>
      </c>
      <c r="G19" s="589">
        <v>0</v>
      </c>
      <c r="H19" s="589"/>
    </row>
    <row r="20" spans="2:8" x14ac:dyDescent="0.3">
      <c r="B20" s="587" t="s">
        <v>1546</v>
      </c>
      <c r="C20" s="773"/>
      <c r="D20" s="593" t="s">
        <v>1547</v>
      </c>
      <c r="E20" s="589"/>
      <c r="F20" s="589">
        <v>1158695</v>
      </c>
      <c r="G20" s="589">
        <v>83320</v>
      </c>
      <c r="H20" s="589">
        <v>374245</v>
      </c>
    </row>
    <row r="21" spans="2:8" x14ac:dyDescent="0.3">
      <c r="B21" s="587" t="s">
        <v>841</v>
      </c>
      <c r="C21" s="773"/>
      <c r="D21" s="594" t="s">
        <v>1548</v>
      </c>
      <c r="E21" s="589"/>
      <c r="F21" s="589">
        <v>1158695</v>
      </c>
      <c r="G21" s="589">
        <v>83320</v>
      </c>
      <c r="H21" s="589">
        <v>374245</v>
      </c>
    </row>
    <row r="22" spans="2:8" x14ac:dyDescent="0.3">
      <c r="B22" s="587" t="s">
        <v>1549</v>
      </c>
      <c r="C22" s="773"/>
      <c r="D22" s="593" t="s">
        <v>1550</v>
      </c>
      <c r="E22" s="589"/>
      <c r="F22" s="589"/>
      <c r="G22" s="589"/>
      <c r="H22" s="589"/>
    </row>
    <row r="23" spans="2:8" x14ac:dyDescent="0.3">
      <c r="B23" s="587" t="s">
        <v>843</v>
      </c>
      <c r="C23" s="773"/>
      <c r="D23" s="594" t="s">
        <v>1548</v>
      </c>
      <c r="E23" s="589"/>
      <c r="F23" s="589"/>
      <c r="G23" s="589"/>
      <c r="H23" s="589"/>
    </row>
    <row r="24" spans="2:8" x14ac:dyDescent="0.3">
      <c r="B24" s="587" t="s">
        <v>1551</v>
      </c>
      <c r="C24" s="773"/>
      <c r="D24" s="590" t="s">
        <v>1552</v>
      </c>
      <c r="E24" s="589"/>
      <c r="F24" s="589"/>
      <c r="G24" s="589"/>
      <c r="H24" s="589"/>
    </row>
    <row r="25" spans="2:8" x14ac:dyDescent="0.3">
      <c r="B25" s="587" t="s">
        <v>1553</v>
      </c>
      <c r="C25" s="773"/>
      <c r="D25" s="594" t="s">
        <v>1548</v>
      </c>
      <c r="E25" s="589"/>
      <c r="F25" s="589"/>
      <c r="G25" s="589"/>
      <c r="H25" s="589"/>
    </row>
    <row r="26" spans="2:8" x14ac:dyDescent="0.3">
      <c r="B26" s="587">
        <v>15</v>
      </c>
      <c r="C26" s="773"/>
      <c r="D26" s="590" t="s">
        <v>1554</v>
      </c>
      <c r="E26" s="589"/>
      <c r="F26" s="589"/>
      <c r="G26" s="589"/>
      <c r="H26" s="589"/>
    </row>
    <row r="27" spans="2:8" x14ac:dyDescent="0.3">
      <c r="B27" s="587">
        <v>16</v>
      </c>
      <c r="C27" s="773"/>
      <c r="D27" s="594" t="s">
        <v>1548</v>
      </c>
      <c r="E27" s="589"/>
      <c r="F27" s="589"/>
      <c r="G27" s="589"/>
      <c r="H27" s="589"/>
    </row>
    <row r="28" spans="2:8" x14ac:dyDescent="0.3">
      <c r="B28" s="587">
        <v>17</v>
      </c>
      <c r="C28" s="588" t="s">
        <v>1555</v>
      </c>
      <c r="D28" s="588"/>
      <c r="E28" s="589">
        <v>775306</v>
      </c>
      <c r="F28" s="589">
        <v>3290107.2800000003</v>
      </c>
      <c r="G28" s="589">
        <v>362068.48000000004</v>
      </c>
      <c r="H28" s="589">
        <v>3293516.6599999997</v>
      </c>
    </row>
  </sheetData>
  <mergeCells count="3">
    <mergeCell ref="C5:D5"/>
    <mergeCell ref="C6:C15"/>
    <mergeCell ref="C16:C27"/>
  </mergeCells>
  <hyperlinks>
    <hyperlink ref="B2" location="Santrauka!B61" display="EU REM1 forma. Finansiniais metais skirtas atlygis " xr:uid="{CC3FF123-7A98-4CC2-8F76-359C2FE5A8C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5093-11DF-4431-854D-1D41CBB17993}">
  <sheetPr>
    <tabColor rgb="FF575783"/>
  </sheetPr>
  <dimension ref="B2:G30"/>
  <sheetViews>
    <sheetView workbookViewId="0">
      <selection activeCell="C7" sqref="C7:G7"/>
    </sheetView>
  </sheetViews>
  <sheetFormatPr defaultColWidth="9.33203125" defaultRowHeight="14.4" x14ac:dyDescent="0.3"/>
  <cols>
    <col min="1" max="1" width="4.5546875" style="16" customWidth="1"/>
    <col min="2" max="2" width="7.5546875" style="16" customWidth="1"/>
    <col min="3" max="3" width="90.33203125" style="16" customWidth="1"/>
    <col min="4" max="4" width="24.44140625" style="16" customWidth="1"/>
    <col min="5" max="5" width="23.33203125" style="16" customWidth="1"/>
    <col min="6" max="6" width="21" style="16" customWidth="1"/>
    <col min="7" max="7" width="25" style="16" customWidth="1"/>
    <col min="8" max="8" width="25.33203125" style="16" customWidth="1"/>
    <col min="9" max="9" width="23.33203125" style="16" customWidth="1"/>
    <col min="10" max="10" width="29.6640625" style="16" customWidth="1"/>
    <col min="11" max="11" width="22" style="16" customWidth="1"/>
    <col min="12" max="12" width="16.44140625" style="16" customWidth="1"/>
    <col min="13" max="13" width="14.6640625" style="16" customWidth="1"/>
    <col min="14" max="14" width="14.5546875" style="16" customWidth="1"/>
    <col min="15" max="15" width="31.5546875" style="16" customWidth="1"/>
    <col min="16" max="16384" width="9.33203125" style="16"/>
  </cols>
  <sheetData>
    <row r="2" spans="2:7" ht="21" x14ac:dyDescent="0.4">
      <c r="B2" s="25" t="s">
        <v>1556</v>
      </c>
    </row>
    <row r="5" spans="2:7" x14ac:dyDescent="0.3">
      <c r="B5" s="429"/>
      <c r="C5" s="596"/>
      <c r="D5" s="81" t="s">
        <v>241</v>
      </c>
      <c r="E5" s="81" t="s">
        <v>256</v>
      </c>
      <c r="F5" s="81" t="s">
        <v>257</v>
      </c>
      <c r="G5" s="81" t="s">
        <v>258</v>
      </c>
    </row>
    <row r="6" spans="2:7" ht="28.8" x14ac:dyDescent="0.3">
      <c r="B6" s="429"/>
      <c r="C6" s="429" t="s">
        <v>1595</v>
      </c>
      <c r="D6" s="134" t="s">
        <v>1526</v>
      </c>
      <c r="E6" s="134" t="s">
        <v>1527</v>
      </c>
      <c r="F6" s="134" t="s">
        <v>1528</v>
      </c>
      <c r="G6" s="134" t="s">
        <v>1529</v>
      </c>
    </row>
    <row r="7" spans="2:7" x14ac:dyDescent="0.3">
      <c r="B7" s="597"/>
      <c r="C7" s="774" t="s">
        <v>1557</v>
      </c>
      <c r="D7" s="774"/>
      <c r="E7" s="774"/>
      <c r="F7" s="774"/>
      <c r="G7" s="774"/>
    </row>
    <row r="8" spans="2:7" x14ac:dyDescent="0.3">
      <c r="B8" s="587">
        <v>1</v>
      </c>
      <c r="C8" s="598" t="s">
        <v>1558</v>
      </c>
      <c r="D8" s="588"/>
      <c r="E8" s="588"/>
      <c r="F8" s="588"/>
      <c r="G8" s="588"/>
    </row>
    <row r="9" spans="2:7" x14ac:dyDescent="0.3">
      <c r="B9" s="587">
        <v>2</v>
      </c>
      <c r="C9" s="598" t="s">
        <v>1559</v>
      </c>
      <c r="D9" s="588"/>
      <c r="E9" s="588"/>
      <c r="F9" s="588"/>
      <c r="G9" s="588"/>
    </row>
    <row r="10" spans="2:7" ht="28.8" x14ac:dyDescent="0.3">
      <c r="B10" s="587">
        <v>3</v>
      </c>
      <c r="C10" s="599" t="s">
        <v>1560</v>
      </c>
      <c r="D10" s="588"/>
      <c r="E10" s="588"/>
      <c r="F10" s="588"/>
      <c r="G10" s="588"/>
    </row>
    <row r="11" spans="2:7" x14ac:dyDescent="0.3">
      <c r="B11" s="597"/>
      <c r="C11" s="774" t="s">
        <v>1561</v>
      </c>
      <c r="D11" s="774"/>
      <c r="E11" s="774"/>
      <c r="F11" s="774"/>
      <c r="G11" s="774"/>
    </row>
    <row r="12" spans="2:7" ht="28.8" x14ac:dyDescent="0.3">
      <c r="B12" s="587">
        <v>4</v>
      </c>
      <c r="C12" s="598" t="s">
        <v>1562</v>
      </c>
      <c r="D12" s="588"/>
      <c r="E12" s="588"/>
      <c r="F12" s="588"/>
      <c r="G12" s="588"/>
    </row>
    <row r="13" spans="2:7" x14ac:dyDescent="0.3">
      <c r="B13" s="587">
        <v>5</v>
      </c>
      <c r="C13" s="598" t="s">
        <v>1563</v>
      </c>
      <c r="D13" s="588"/>
      <c r="E13" s="588"/>
      <c r="F13" s="588"/>
      <c r="G13" s="588"/>
    </row>
    <row r="14" spans="2:7" x14ac:dyDescent="0.3">
      <c r="B14" s="597"/>
      <c r="C14" s="774" t="s">
        <v>1564</v>
      </c>
      <c r="D14" s="774"/>
      <c r="E14" s="774"/>
      <c r="F14" s="774"/>
      <c r="G14" s="774"/>
    </row>
    <row r="15" spans="2:7" x14ac:dyDescent="0.3">
      <c r="B15" s="587">
        <v>6</v>
      </c>
      <c r="C15" s="598" t="s">
        <v>1565</v>
      </c>
      <c r="D15" s="588"/>
      <c r="E15" s="589">
        <v>3</v>
      </c>
      <c r="F15" s="588"/>
      <c r="G15" s="588"/>
    </row>
    <row r="16" spans="2:7" x14ac:dyDescent="0.3">
      <c r="B16" s="587">
        <v>7</v>
      </c>
      <c r="C16" s="598" t="s">
        <v>1566</v>
      </c>
      <c r="D16" s="588"/>
      <c r="E16" s="589">
        <v>426737.97</v>
      </c>
      <c r="F16" s="588"/>
      <c r="G16" s="588"/>
    </row>
    <row r="17" spans="2:7" x14ac:dyDescent="0.3">
      <c r="B17" s="587">
        <v>8</v>
      </c>
      <c r="C17" s="599" t="s">
        <v>1567</v>
      </c>
      <c r="D17" s="588"/>
      <c r="E17" s="589"/>
      <c r="F17" s="588"/>
      <c r="G17" s="588"/>
    </row>
    <row r="18" spans="2:7" x14ac:dyDescent="0.3">
      <c r="B18" s="587">
        <v>9</v>
      </c>
      <c r="C18" s="599" t="s">
        <v>1568</v>
      </c>
      <c r="D18" s="588"/>
      <c r="E18" s="589"/>
      <c r="F18" s="588"/>
      <c r="G18" s="588"/>
    </row>
    <row r="19" spans="2:7" ht="28.8" x14ac:dyDescent="0.3">
      <c r="B19" s="587">
        <v>10</v>
      </c>
      <c r="C19" s="599" t="s">
        <v>1569</v>
      </c>
      <c r="D19" s="588"/>
      <c r="E19" s="589"/>
      <c r="F19" s="588"/>
      <c r="G19" s="588"/>
    </row>
    <row r="20" spans="2:7" x14ac:dyDescent="0.3">
      <c r="B20" s="587">
        <v>11</v>
      </c>
      <c r="C20" s="599" t="s">
        <v>1570</v>
      </c>
      <c r="D20" s="588"/>
      <c r="E20" s="589">
        <v>167400</v>
      </c>
      <c r="F20" s="588"/>
      <c r="G20" s="588"/>
    </row>
    <row r="26" spans="2:7" x14ac:dyDescent="0.3">
      <c r="C26" s="775"/>
      <c r="D26" s="775"/>
      <c r="E26" s="775"/>
      <c r="F26" s="775"/>
      <c r="G26" s="775"/>
    </row>
    <row r="30" spans="2:7" ht="29.25" customHeight="1" x14ac:dyDescent="0.3"/>
  </sheetData>
  <mergeCells count="4">
    <mergeCell ref="C7:G7"/>
    <mergeCell ref="C11:G11"/>
    <mergeCell ref="C14:G14"/>
    <mergeCell ref="C26:G26"/>
  </mergeCells>
  <hyperlinks>
    <hyperlink ref="B2" location="Santrauka!B62" display="EU REM2 forma. Specialūs mokėjimai darbuotojams, kurių profesinė veikla turi reikšmingą poveikį įstaigų rizikos pobūdžiui (nustatytiesiems darbuotojams)" xr:uid="{E6F82EE7-8ED0-4D7E-9A22-5FC0DCED44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7B87-B7DE-42CB-ACD1-E6D443763D49}">
  <sheetPr>
    <tabColor rgb="FF575783"/>
  </sheetPr>
  <dimension ref="B2:Y31"/>
  <sheetViews>
    <sheetView workbookViewId="0">
      <selection activeCell="C7" sqref="C7"/>
    </sheetView>
  </sheetViews>
  <sheetFormatPr defaultColWidth="9.33203125" defaultRowHeight="14.4" x14ac:dyDescent="0.3"/>
  <cols>
    <col min="1" max="1" width="4" style="16" customWidth="1"/>
    <col min="2" max="2" width="9.33203125" style="16"/>
    <col min="3" max="3" width="28.6640625" style="16" customWidth="1"/>
    <col min="4" max="8" width="20" style="16" customWidth="1"/>
    <col min="9" max="9" width="20" style="600" customWidth="1"/>
    <col min="10" max="10" width="20" style="16" customWidth="1"/>
    <col min="11" max="11" width="22.33203125" style="16" customWidth="1"/>
    <col min="12" max="12" width="9.33203125" style="16"/>
    <col min="13" max="13" width="255.6640625" style="16" bestFit="1" customWidth="1"/>
    <col min="14" max="16384" width="9.33203125" style="16"/>
  </cols>
  <sheetData>
    <row r="2" spans="2:25" ht="21" x14ac:dyDescent="0.4">
      <c r="B2" s="25" t="s">
        <v>1571</v>
      </c>
    </row>
    <row r="3" spans="2:25" ht="14.25" customHeight="1" x14ac:dyDescent="0.3">
      <c r="C3" s="601"/>
      <c r="D3" s="601"/>
      <c r="E3" s="601"/>
      <c r="F3" s="601"/>
      <c r="G3" s="601"/>
      <c r="H3" s="601"/>
      <c r="I3" s="602"/>
      <c r="J3" s="601"/>
    </row>
    <row r="4" spans="2:25" x14ac:dyDescent="0.3">
      <c r="E4" s="601"/>
      <c r="F4" s="601"/>
      <c r="G4" s="601"/>
      <c r="H4" s="601"/>
      <c r="I4" s="602"/>
    </row>
    <row r="5" spans="2:25" x14ac:dyDescent="0.3">
      <c r="B5" s="35"/>
      <c r="C5" s="35"/>
      <c r="D5" s="81" t="s">
        <v>241</v>
      </c>
      <c r="E5" s="81" t="s">
        <v>256</v>
      </c>
      <c r="F5" s="81" t="s">
        <v>257</v>
      </c>
      <c r="G5" s="81" t="s">
        <v>258</v>
      </c>
      <c r="H5" s="81" t="s">
        <v>259</v>
      </c>
      <c r="I5" s="81" t="s">
        <v>260</v>
      </c>
      <c r="J5" s="81" t="s">
        <v>1572</v>
      </c>
      <c r="K5" s="81" t="s">
        <v>1573</v>
      </c>
    </row>
    <row r="6" spans="2:25" ht="115.2" x14ac:dyDescent="0.3">
      <c r="B6" s="35"/>
      <c r="C6" s="603" t="s">
        <v>2164</v>
      </c>
      <c r="D6" s="604" t="s">
        <v>1574</v>
      </c>
      <c r="E6" s="604" t="s">
        <v>1575</v>
      </c>
      <c r="F6" s="604" t="s">
        <v>1576</v>
      </c>
      <c r="G6" s="604" t="s">
        <v>1577</v>
      </c>
      <c r="H6" s="604" t="s">
        <v>1578</v>
      </c>
      <c r="I6" s="604" t="s">
        <v>1579</v>
      </c>
      <c r="J6" s="604" t="s">
        <v>1580</v>
      </c>
      <c r="K6" s="604" t="s">
        <v>1581</v>
      </c>
      <c r="M6" s="605"/>
      <c r="N6" s="19"/>
      <c r="O6" s="19"/>
      <c r="P6" s="19"/>
      <c r="Q6" s="19"/>
      <c r="R6" s="19"/>
      <c r="S6" s="19"/>
      <c r="T6" s="19"/>
      <c r="U6" s="19"/>
      <c r="V6" s="19"/>
      <c r="W6" s="19"/>
      <c r="X6" s="19"/>
      <c r="Y6" s="19"/>
    </row>
    <row r="7" spans="2:25" ht="28.8" x14ac:dyDescent="0.3">
      <c r="B7" s="587">
        <v>1</v>
      </c>
      <c r="C7" s="598" t="s">
        <v>1526</v>
      </c>
      <c r="D7" s="589"/>
      <c r="E7" s="589"/>
      <c r="F7" s="589"/>
      <c r="G7" s="589"/>
      <c r="H7" s="589"/>
      <c r="I7" s="606"/>
      <c r="J7" s="589"/>
      <c r="K7" s="589"/>
    </row>
    <row r="8" spans="2:25" x14ac:dyDescent="0.3">
      <c r="B8" s="587">
        <v>2</v>
      </c>
      <c r="C8" s="593" t="s">
        <v>1582</v>
      </c>
      <c r="D8" s="589"/>
      <c r="E8" s="589"/>
      <c r="F8" s="589"/>
      <c r="G8" s="589"/>
      <c r="H8" s="589"/>
      <c r="I8" s="606"/>
      <c r="J8" s="589"/>
      <c r="K8" s="589"/>
    </row>
    <row r="9" spans="2:25" ht="43.2" x14ac:dyDescent="0.3">
      <c r="B9" s="587">
        <v>3</v>
      </c>
      <c r="C9" s="593" t="s">
        <v>1583</v>
      </c>
      <c r="D9" s="589"/>
      <c r="E9" s="589"/>
      <c r="F9" s="589"/>
      <c r="G9" s="589"/>
      <c r="H9" s="589"/>
      <c r="I9" s="606"/>
      <c r="J9" s="589"/>
      <c r="K9" s="589"/>
    </row>
    <row r="10" spans="2:25" ht="43.2" x14ac:dyDescent="0.3">
      <c r="B10" s="587">
        <v>4</v>
      </c>
      <c r="C10" s="593" t="s">
        <v>1584</v>
      </c>
      <c r="D10" s="589"/>
      <c r="E10" s="589"/>
      <c r="F10" s="589"/>
      <c r="G10" s="589"/>
      <c r="H10" s="589"/>
      <c r="I10" s="606"/>
      <c r="J10" s="589"/>
      <c r="K10" s="589"/>
    </row>
    <row r="11" spans="2:25" x14ac:dyDescent="0.3">
      <c r="B11" s="587">
        <v>5</v>
      </c>
      <c r="C11" s="593" t="s">
        <v>1585</v>
      </c>
      <c r="D11" s="589"/>
      <c r="E11" s="589"/>
      <c r="F11" s="589"/>
      <c r="G11" s="589"/>
      <c r="H11" s="589"/>
      <c r="I11" s="606"/>
      <c r="J11" s="589"/>
      <c r="K11" s="589"/>
    </row>
    <row r="12" spans="2:25" x14ac:dyDescent="0.3">
      <c r="B12" s="587">
        <v>6</v>
      </c>
      <c r="C12" s="593" t="s">
        <v>1586</v>
      </c>
      <c r="D12" s="589"/>
      <c r="E12" s="589"/>
      <c r="F12" s="589"/>
      <c r="G12" s="589"/>
      <c r="H12" s="589"/>
      <c r="I12" s="606"/>
      <c r="J12" s="589"/>
      <c r="K12" s="589"/>
    </row>
    <row r="13" spans="2:25" x14ac:dyDescent="0.3">
      <c r="B13" s="607">
        <v>7</v>
      </c>
      <c r="C13" s="598" t="s">
        <v>1587</v>
      </c>
      <c r="D13" s="589">
        <v>1158695</v>
      </c>
      <c r="E13" s="589"/>
      <c r="F13" s="589">
        <v>1158695</v>
      </c>
      <c r="G13" s="589"/>
      <c r="H13" s="589"/>
      <c r="I13" s="606"/>
      <c r="J13" s="589">
        <v>563546.52</v>
      </c>
      <c r="K13" s="589"/>
    </row>
    <row r="14" spans="2:25" x14ac:dyDescent="0.3">
      <c r="B14" s="607">
        <v>8</v>
      </c>
      <c r="C14" s="593" t="s">
        <v>1588</v>
      </c>
      <c r="D14" s="589"/>
      <c r="E14" s="589"/>
      <c r="F14" s="589"/>
      <c r="G14" s="589"/>
      <c r="H14" s="589"/>
      <c r="I14" s="606"/>
      <c r="J14" s="589"/>
      <c r="K14" s="589"/>
    </row>
    <row r="15" spans="2:25" ht="43.2" x14ac:dyDescent="0.3">
      <c r="B15" s="607">
        <v>9</v>
      </c>
      <c r="C15" s="593" t="s">
        <v>1589</v>
      </c>
      <c r="D15" s="589">
        <v>1158695</v>
      </c>
      <c r="E15" s="589"/>
      <c r="F15" s="589">
        <v>1158695</v>
      </c>
      <c r="G15" s="589"/>
      <c r="H15" s="589"/>
      <c r="I15" s="606"/>
      <c r="J15" s="589">
        <v>563546.52</v>
      </c>
      <c r="K15" s="589"/>
    </row>
    <row r="16" spans="2:25" ht="43.2" x14ac:dyDescent="0.3">
      <c r="B16" s="607">
        <v>10</v>
      </c>
      <c r="C16" s="593" t="s">
        <v>1590</v>
      </c>
      <c r="D16" s="589"/>
      <c r="E16" s="589"/>
      <c r="F16" s="589"/>
      <c r="G16" s="589"/>
      <c r="H16" s="589"/>
      <c r="I16" s="606"/>
      <c r="J16" s="589"/>
      <c r="K16" s="589"/>
    </row>
    <row r="17" spans="2:13" x14ac:dyDescent="0.3">
      <c r="B17" s="607">
        <v>11</v>
      </c>
      <c r="C17" s="593" t="s">
        <v>1591</v>
      </c>
      <c r="D17" s="589"/>
      <c r="E17" s="589"/>
      <c r="F17" s="589"/>
      <c r="G17" s="589"/>
      <c r="H17" s="589"/>
      <c r="I17" s="606"/>
      <c r="J17" s="589"/>
      <c r="K17" s="589"/>
    </row>
    <row r="18" spans="2:13" x14ac:dyDescent="0.3">
      <c r="B18" s="607">
        <v>12</v>
      </c>
      <c r="C18" s="593" t="s">
        <v>1592</v>
      </c>
      <c r="D18" s="589"/>
      <c r="E18" s="589"/>
      <c r="F18" s="589"/>
      <c r="G18" s="589"/>
      <c r="H18" s="589"/>
      <c r="I18" s="606"/>
      <c r="J18" s="589"/>
      <c r="K18" s="589"/>
    </row>
    <row r="19" spans="2:13" x14ac:dyDescent="0.3">
      <c r="B19" s="607">
        <v>13</v>
      </c>
      <c r="C19" s="588" t="s">
        <v>1528</v>
      </c>
      <c r="D19" s="589">
        <v>83320</v>
      </c>
      <c r="E19" s="589"/>
      <c r="F19" s="589">
        <v>83320</v>
      </c>
      <c r="G19" s="589"/>
      <c r="H19" s="589"/>
      <c r="I19" s="606"/>
      <c r="J19" s="589">
        <v>49794.076668707996</v>
      </c>
      <c r="K19" s="589"/>
    </row>
    <row r="20" spans="2:13" x14ac:dyDescent="0.3">
      <c r="B20" s="607">
        <v>14</v>
      </c>
      <c r="C20" s="593" t="s">
        <v>1588</v>
      </c>
      <c r="D20" s="589"/>
      <c r="E20" s="589"/>
      <c r="F20" s="589"/>
      <c r="G20" s="589"/>
      <c r="H20" s="589"/>
      <c r="I20" s="606"/>
      <c r="J20" s="589"/>
      <c r="K20" s="589"/>
    </row>
    <row r="21" spans="2:13" ht="43.2" x14ac:dyDescent="0.3">
      <c r="B21" s="607">
        <v>15</v>
      </c>
      <c r="C21" s="593" t="s">
        <v>1589</v>
      </c>
      <c r="D21" s="589">
        <v>83320</v>
      </c>
      <c r="E21" s="589"/>
      <c r="F21" s="589">
        <v>83320</v>
      </c>
      <c r="G21" s="589"/>
      <c r="H21" s="589"/>
      <c r="I21" s="606"/>
      <c r="J21" s="589">
        <v>49794.076668707996</v>
      </c>
      <c r="K21" s="589"/>
    </row>
    <row r="22" spans="2:13" ht="43.2" x14ac:dyDescent="0.3">
      <c r="B22" s="607">
        <v>16</v>
      </c>
      <c r="C22" s="593" t="s">
        <v>1590</v>
      </c>
      <c r="D22" s="589"/>
      <c r="E22" s="589"/>
      <c r="F22" s="589"/>
      <c r="G22" s="589"/>
      <c r="H22" s="589"/>
      <c r="I22" s="606"/>
      <c r="J22" s="589"/>
      <c r="K22" s="589"/>
    </row>
    <row r="23" spans="2:13" x14ac:dyDescent="0.3">
      <c r="B23" s="607">
        <v>17</v>
      </c>
      <c r="C23" s="593" t="s">
        <v>1591</v>
      </c>
      <c r="D23" s="589"/>
      <c r="E23" s="589"/>
      <c r="F23" s="589"/>
      <c r="G23" s="589"/>
      <c r="H23" s="589"/>
      <c r="I23" s="606"/>
      <c r="J23" s="589"/>
      <c r="K23" s="589"/>
    </row>
    <row r="24" spans="2:13" x14ac:dyDescent="0.3">
      <c r="B24" s="607">
        <v>18</v>
      </c>
      <c r="C24" s="593" t="s">
        <v>1592</v>
      </c>
      <c r="D24" s="589"/>
      <c r="E24" s="589"/>
      <c r="F24" s="589"/>
      <c r="G24" s="589"/>
      <c r="H24" s="589"/>
      <c r="I24" s="606"/>
      <c r="J24" s="589"/>
      <c r="K24" s="589"/>
    </row>
    <row r="25" spans="2:13" x14ac:dyDescent="0.3">
      <c r="B25" s="607">
        <v>19</v>
      </c>
      <c r="C25" s="608" t="s">
        <v>1529</v>
      </c>
      <c r="D25" s="589">
        <v>374245</v>
      </c>
      <c r="E25" s="589"/>
      <c r="F25" s="589">
        <v>374245</v>
      </c>
      <c r="G25" s="589"/>
      <c r="H25" s="589"/>
      <c r="I25" s="606"/>
      <c r="J25" s="589">
        <v>378790.19288847595</v>
      </c>
      <c r="K25" s="589"/>
    </row>
    <row r="26" spans="2:13" x14ac:dyDescent="0.3">
      <c r="B26" s="607">
        <v>20</v>
      </c>
      <c r="C26" s="593" t="s">
        <v>1588</v>
      </c>
      <c r="D26" s="589"/>
      <c r="E26" s="589"/>
      <c r="F26" s="589"/>
      <c r="G26" s="589"/>
      <c r="H26" s="589"/>
      <c r="I26" s="606"/>
      <c r="J26" s="589"/>
      <c r="K26" s="589"/>
      <c r="M26" s="19"/>
    </row>
    <row r="27" spans="2:13" ht="43.2" x14ac:dyDescent="0.3">
      <c r="B27" s="607">
        <v>21</v>
      </c>
      <c r="C27" s="593" t="s">
        <v>1589</v>
      </c>
      <c r="D27" s="589">
        <v>374245</v>
      </c>
      <c r="E27" s="589"/>
      <c r="F27" s="589">
        <v>374245</v>
      </c>
      <c r="G27" s="589"/>
      <c r="H27" s="589"/>
      <c r="I27" s="606"/>
      <c r="J27" s="589">
        <v>378790.19288847595</v>
      </c>
      <c r="K27" s="589"/>
    </row>
    <row r="28" spans="2:13" ht="43.2" x14ac:dyDescent="0.3">
      <c r="B28" s="607">
        <v>22</v>
      </c>
      <c r="C28" s="593" t="s">
        <v>1590</v>
      </c>
      <c r="D28" s="589"/>
      <c r="E28" s="589"/>
      <c r="F28" s="589"/>
      <c r="G28" s="589"/>
      <c r="H28" s="589"/>
      <c r="I28" s="606"/>
      <c r="J28" s="589"/>
      <c r="K28" s="589"/>
    </row>
    <row r="29" spans="2:13" x14ac:dyDescent="0.3">
      <c r="B29" s="607">
        <v>23</v>
      </c>
      <c r="C29" s="593" t="s">
        <v>1591</v>
      </c>
      <c r="D29" s="589"/>
      <c r="E29" s="589"/>
      <c r="F29" s="589"/>
      <c r="G29" s="589"/>
      <c r="H29" s="589"/>
      <c r="I29" s="606"/>
      <c r="J29" s="589"/>
      <c r="K29" s="589"/>
    </row>
    <row r="30" spans="2:13" x14ac:dyDescent="0.3">
      <c r="B30" s="607">
        <v>24</v>
      </c>
      <c r="C30" s="593" t="s">
        <v>1592</v>
      </c>
      <c r="D30" s="589"/>
      <c r="E30" s="589"/>
      <c r="F30" s="589"/>
      <c r="G30" s="589"/>
      <c r="H30" s="589"/>
      <c r="I30" s="606"/>
      <c r="J30" s="589"/>
      <c r="K30" s="589"/>
    </row>
    <row r="31" spans="2:13" x14ac:dyDescent="0.3">
      <c r="B31" s="607">
        <v>25</v>
      </c>
      <c r="C31" s="609" t="s">
        <v>1593</v>
      </c>
      <c r="D31" s="589">
        <v>1616260</v>
      </c>
      <c r="E31" s="589"/>
      <c r="F31" s="589">
        <v>1616260</v>
      </c>
      <c r="G31" s="589"/>
      <c r="H31" s="589"/>
      <c r="I31" s="606"/>
      <c r="J31" s="589">
        <v>992130.78955718398</v>
      </c>
      <c r="K31" s="589"/>
    </row>
  </sheetData>
  <hyperlinks>
    <hyperlink ref="B2" location="Santrauka!B63" display="EU REM3 forma. Atidėtas atlygis " xr:uid="{4DD4F76F-EA69-4222-9332-AF8696B5ADA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8119-B5A9-4701-BD62-F5B98E1FF095}">
  <sheetPr>
    <tabColor rgb="FF575783"/>
  </sheetPr>
  <dimension ref="B2:D21"/>
  <sheetViews>
    <sheetView workbookViewId="0">
      <selection activeCell="B2" sqref="B2"/>
    </sheetView>
  </sheetViews>
  <sheetFormatPr defaultColWidth="9.33203125" defaultRowHeight="14.4" x14ac:dyDescent="0.3"/>
  <cols>
    <col min="1" max="1" width="6.33203125" style="24" customWidth="1"/>
    <col min="2" max="2" width="8.6640625" style="24" customWidth="1"/>
    <col min="3" max="3" width="42.33203125" style="24" customWidth="1"/>
    <col min="4" max="4" width="48.33203125" style="24" customWidth="1"/>
    <col min="5" max="7" width="9.33203125" style="24"/>
    <col min="8" max="8" width="42.33203125" style="24" customWidth="1"/>
    <col min="9" max="9" width="48.33203125" style="24" customWidth="1"/>
    <col min="10" max="16384" width="9.33203125" style="24"/>
  </cols>
  <sheetData>
    <row r="2" spans="2:4" ht="21" x14ac:dyDescent="0.3">
      <c r="B2" s="68" t="s">
        <v>1594</v>
      </c>
    </row>
    <row r="3" spans="2:4" ht="21" x14ac:dyDescent="0.3">
      <c r="B3" s="68"/>
    </row>
    <row r="4" spans="2:4" ht="18" customHeight="1" x14ac:dyDescent="0.3">
      <c r="B4" s="407"/>
      <c r="C4" s="407"/>
      <c r="D4" s="83" t="s">
        <v>241</v>
      </c>
    </row>
    <row r="5" spans="2:4" ht="28.8" x14ac:dyDescent="0.3">
      <c r="B5" s="407"/>
      <c r="C5" s="83" t="s">
        <v>1595</v>
      </c>
      <c r="D5" s="20" t="s">
        <v>1596</v>
      </c>
    </row>
    <row r="6" spans="2:4" x14ac:dyDescent="0.3">
      <c r="B6" s="610">
        <v>1</v>
      </c>
      <c r="C6" s="611" t="s">
        <v>1597</v>
      </c>
      <c r="D6" s="612">
        <v>0</v>
      </c>
    </row>
    <row r="7" spans="2:4" x14ac:dyDescent="0.3">
      <c r="B7" s="610">
        <v>2</v>
      </c>
      <c r="C7" s="611" t="s">
        <v>1598</v>
      </c>
      <c r="D7" s="612"/>
    </row>
    <row r="8" spans="2:4" x14ac:dyDescent="0.3">
      <c r="B8" s="610">
        <v>3</v>
      </c>
      <c r="C8" s="611" t="s">
        <v>1599</v>
      </c>
      <c r="D8" s="612"/>
    </row>
    <row r="9" spans="2:4" x14ac:dyDescent="0.3">
      <c r="B9" s="610">
        <v>4</v>
      </c>
      <c r="C9" s="611" t="s">
        <v>1600</v>
      </c>
      <c r="D9" s="612"/>
    </row>
    <row r="10" spans="2:4" x14ac:dyDescent="0.3">
      <c r="B10" s="610">
        <v>5</v>
      </c>
      <c r="C10" s="611" t="s">
        <v>1601</v>
      </c>
      <c r="D10" s="612"/>
    </row>
    <row r="11" spans="2:4" x14ac:dyDescent="0.3">
      <c r="B11" s="610">
        <v>6</v>
      </c>
      <c r="C11" s="611" t="s">
        <v>1602</v>
      </c>
      <c r="D11" s="612"/>
    </row>
    <row r="12" spans="2:4" x14ac:dyDescent="0.3">
      <c r="B12" s="610">
        <v>7</v>
      </c>
      <c r="C12" s="611" t="s">
        <v>1603</v>
      </c>
      <c r="D12" s="612"/>
    </row>
    <row r="13" spans="2:4" x14ac:dyDescent="0.3">
      <c r="B13" s="610">
        <v>8</v>
      </c>
      <c r="C13" s="611" t="s">
        <v>1604</v>
      </c>
      <c r="D13" s="612"/>
    </row>
    <row r="14" spans="2:4" x14ac:dyDescent="0.3">
      <c r="B14" s="610">
        <v>9</v>
      </c>
      <c r="C14" s="611" t="s">
        <v>1605</v>
      </c>
      <c r="D14" s="612"/>
    </row>
    <row r="15" spans="2:4" x14ac:dyDescent="0.3">
      <c r="B15" s="610">
        <v>10</v>
      </c>
      <c r="C15" s="611" t="s">
        <v>1606</v>
      </c>
      <c r="D15" s="612"/>
    </row>
    <row r="16" spans="2:4" x14ac:dyDescent="0.3">
      <c r="B16" s="610">
        <v>11</v>
      </c>
      <c r="C16" s="611" t="s">
        <v>1607</v>
      </c>
      <c r="D16" s="612"/>
    </row>
    <row r="17" spans="2:4" ht="28.8" x14ac:dyDescent="0.3">
      <c r="B17" s="36" t="s">
        <v>1608</v>
      </c>
      <c r="C17" s="601" t="s">
        <v>1609</v>
      </c>
    </row>
    <row r="21" spans="2:4" x14ac:dyDescent="0.3">
      <c r="D21" s="80"/>
    </row>
  </sheetData>
  <hyperlinks>
    <hyperlink ref="B2" location="Santrauka!B64" display="EU REM4 forma. 1 mln. EUR per metus ar didesnis atlygis" xr:uid="{54962B12-4583-407A-84F2-D2BDE3AF83B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B04E-9B5F-4E25-B4EB-4C49ECF7517C}">
  <sheetPr>
    <tabColor rgb="FF575783"/>
  </sheetPr>
  <dimension ref="B2:M13"/>
  <sheetViews>
    <sheetView workbookViewId="0">
      <selection activeCell="C6" sqref="C6"/>
    </sheetView>
  </sheetViews>
  <sheetFormatPr defaultColWidth="9.33203125" defaultRowHeight="14.4" x14ac:dyDescent="0.3"/>
  <cols>
    <col min="1" max="1" width="5.33203125" style="16" customWidth="1"/>
    <col min="2" max="2" width="7.44140625" style="16" customWidth="1"/>
    <col min="3" max="3" width="55.5546875" style="16" customWidth="1"/>
    <col min="4" max="4" width="23" style="16" bestFit="1" customWidth="1"/>
    <col min="5" max="5" width="23.44140625" style="16" customWidth="1"/>
    <col min="6" max="6" width="16.5546875" style="16" customWidth="1"/>
    <col min="7" max="7" width="14.6640625" style="16" bestFit="1" customWidth="1"/>
    <col min="8" max="8" width="19.33203125" style="16" bestFit="1" customWidth="1"/>
    <col min="9" max="9" width="19.6640625" style="16" bestFit="1" customWidth="1"/>
    <col min="10" max="10" width="17.33203125" style="16" bestFit="1" customWidth="1"/>
    <col min="11" max="11" width="15.33203125" style="16" customWidth="1"/>
    <col min="12" max="12" width="9.33203125" style="16"/>
    <col min="13" max="13" width="14.33203125" style="16" customWidth="1"/>
    <col min="14" max="16384" width="9.33203125" style="16"/>
  </cols>
  <sheetData>
    <row r="2" spans="2:13" ht="21" x14ac:dyDescent="0.4">
      <c r="B2" s="25" t="s">
        <v>1610</v>
      </c>
    </row>
    <row r="3" spans="2:13" ht="14.25" customHeight="1" x14ac:dyDescent="0.3">
      <c r="C3" s="613"/>
      <c r="D3" s="613"/>
      <c r="E3" s="613"/>
      <c r="F3" s="613"/>
      <c r="G3" s="614"/>
      <c r="H3" s="614"/>
      <c r="I3" s="614"/>
      <c r="J3" s="614"/>
      <c r="K3" s="614"/>
      <c r="L3" s="614"/>
      <c r="M3" s="614"/>
    </row>
    <row r="4" spans="2:13" x14ac:dyDescent="0.3">
      <c r="B4" s="35"/>
      <c r="C4" s="35"/>
      <c r="D4" s="82" t="s">
        <v>1478</v>
      </c>
      <c r="E4" s="82" t="s">
        <v>256</v>
      </c>
      <c r="F4" s="82" t="s">
        <v>257</v>
      </c>
      <c r="G4" s="82" t="s">
        <v>258</v>
      </c>
      <c r="H4" s="82" t="s">
        <v>259</v>
      </c>
      <c r="I4" s="82" t="s">
        <v>260</v>
      </c>
      <c r="J4" s="82" t="s">
        <v>1050</v>
      </c>
      <c r="K4" s="82" t="s">
        <v>1051</v>
      </c>
      <c r="L4" s="82" t="s">
        <v>1096</v>
      </c>
      <c r="M4" s="82" t="s">
        <v>1097</v>
      </c>
    </row>
    <row r="5" spans="2:13" x14ac:dyDescent="0.3">
      <c r="B5" s="35"/>
      <c r="C5" s="615"/>
      <c r="D5" s="776" t="s">
        <v>1611</v>
      </c>
      <c r="E5" s="776"/>
      <c r="F5" s="776"/>
      <c r="G5" s="776" t="s">
        <v>1612</v>
      </c>
      <c r="H5" s="776"/>
      <c r="I5" s="776"/>
      <c r="J5" s="776"/>
      <c r="K5" s="776"/>
      <c r="L5" s="776"/>
      <c r="M5" s="616"/>
    </row>
    <row r="6" spans="2:13" ht="45.6" x14ac:dyDescent="0.3">
      <c r="B6" s="35"/>
      <c r="C6" s="407" t="s">
        <v>1595</v>
      </c>
      <c r="D6" s="617" t="s">
        <v>1526</v>
      </c>
      <c r="E6" s="617" t="s">
        <v>1587</v>
      </c>
      <c r="F6" s="617" t="s">
        <v>1613</v>
      </c>
      <c r="G6" s="617" t="s">
        <v>1614</v>
      </c>
      <c r="H6" s="617" t="s">
        <v>1615</v>
      </c>
      <c r="I6" s="617" t="s">
        <v>1616</v>
      </c>
      <c r="J6" s="617" t="s">
        <v>1617</v>
      </c>
      <c r="K6" s="617" t="s">
        <v>1618</v>
      </c>
      <c r="L6" s="617" t="s">
        <v>1619</v>
      </c>
      <c r="M6" s="617" t="s">
        <v>1620</v>
      </c>
    </row>
    <row r="7" spans="2:13" x14ac:dyDescent="0.3">
      <c r="B7" s="618">
        <v>1</v>
      </c>
      <c r="C7" s="619" t="s">
        <v>1621</v>
      </c>
      <c r="D7" s="620"/>
      <c r="E7" s="620"/>
      <c r="F7" s="620"/>
      <c r="G7" s="620"/>
      <c r="H7" s="620"/>
      <c r="I7" s="620"/>
      <c r="J7" s="620"/>
      <c r="K7" s="620"/>
      <c r="L7" s="620"/>
      <c r="M7" s="621">
        <v>44</v>
      </c>
    </row>
    <row r="8" spans="2:13" x14ac:dyDescent="0.3">
      <c r="B8" s="618">
        <v>2</v>
      </c>
      <c r="C8" s="622" t="s">
        <v>1622</v>
      </c>
      <c r="D8" s="623">
        <v>8</v>
      </c>
      <c r="E8" s="623">
        <v>13</v>
      </c>
      <c r="F8" s="623">
        <v>21</v>
      </c>
      <c r="G8" s="620"/>
      <c r="H8" s="620"/>
      <c r="I8" s="620"/>
      <c r="J8" s="620"/>
      <c r="K8" s="620"/>
      <c r="L8" s="620"/>
      <c r="M8" s="624"/>
    </row>
    <row r="9" spans="2:13" x14ac:dyDescent="0.3">
      <c r="B9" s="618">
        <v>3</v>
      </c>
      <c r="C9" s="622" t="s">
        <v>1623</v>
      </c>
      <c r="D9" s="625"/>
      <c r="E9" s="625"/>
      <c r="F9" s="625"/>
      <c r="G9" s="623"/>
      <c r="H9" s="623"/>
      <c r="I9" s="623"/>
      <c r="J9" s="623"/>
      <c r="K9" s="623">
        <v>1</v>
      </c>
      <c r="L9" s="623"/>
      <c r="M9" s="626"/>
    </row>
    <row r="10" spans="2:13" x14ac:dyDescent="0.3">
      <c r="B10" s="618">
        <v>4</v>
      </c>
      <c r="C10" s="622" t="s">
        <v>1624</v>
      </c>
      <c r="D10" s="627"/>
      <c r="E10" s="627"/>
      <c r="F10" s="627"/>
      <c r="G10" s="623">
        <v>1</v>
      </c>
      <c r="H10" s="623">
        <v>9</v>
      </c>
      <c r="I10" s="623"/>
      <c r="J10" s="623">
        <v>1</v>
      </c>
      <c r="K10" s="623">
        <v>5</v>
      </c>
      <c r="L10" s="623">
        <v>6</v>
      </c>
      <c r="M10" s="626"/>
    </row>
    <row r="11" spans="2:13" x14ac:dyDescent="0.3">
      <c r="B11" s="618">
        <v>5</v>
      </c>
      <c r="C11" s="619" t="s">
        <v>1625</v>
      </c>
      <c r="D11" s="623">
        <v>775305.55500000005</v>
      </c>
      <c r="E11" s="623">
        <v>3222576.66</v>
      </c>
      <c r="F11" s="623">
        <v>3997882.2150000003</v>
      </c>
      <c r="G11" s="623">
        <v>133689.46</v>
      </c>
      <c r="H11" s="623">
        <v>1905368.98</v>
      </c>
      <c r="I11" s="623"/>
      <c r="J11" s="623">
        <v>216309.36</v>
      </c>
      <c r="K11" s="623">
        <v>759988.16</v>
      </c>
      <c r="L11" s="623">
        <v>805737.08000000007</v>
      </c>
      <c r="M11" s="626"/>
    </row>
    <row r="12" spans="2:13" x14ac:dyDescent="0.3">
      <c r="B12" s="618">
        <v>6</v>
      </c>
      <c r="C12" s="622" t="s">
        <v>1626</v>
      </c>
      <c r="D12" s="623"/>
      <c r="E12" s="623">
        <v>1240119.3799999999</v>
      </c>
      <c r="F12" s="623">
        <v>1240119.3799999999</v>
      </c>
      <c r="G12" s="623">
        <v>23015</v>
      </c>
      <c r="H12" s="623">
        <v>717557.75</v>
      </c>
      <c r="I12" s="623"/>
      <c r="J12" s="623">
        <v>72536.67</v>
      </c>
      <c r="K12" s="623">
        <v>179454.9</v>
      </c>
      <c r="L12" s="623">
        <v>211453.58</v>
      </c>
      <c r="M12" s="626"/>
    </row>
    <row r="13" spans="2:13" x14ac:dyDescent="0.3">
      <c r="B13" s="618">
        <v>7</v>
      </c>
      <c r="C13" s="622" t="s">
        <v>1627</v>
      </c>
      <c r="D13" s="623">
        <v>775305.55500000005</v>
      </c>
      <c r="E13" s="623">
        <v>1982457.28</v>
      </c>
      <c r="F13" s="623">
        <v>2757762.835</v>
      </c>
      <c r="G13" s="623">
        <v>110674.45999999999</v>
      </c>
      <c r="H13" s="623">
        <v>1187811.23</v>
      </c>
      <c r="I13" s="623"/>
      <c r="J13" s="623">
        <v>143772.69</v>
      </c>
      <c r="K13" s="623">
        <v>580533.26</v>
      </c>
      <c r="L13" s="623">
        <v>594283.50000000012</v>
      </c>
      <c r="M13" s="628"/>
    </row>
  </sheetData>
  <mergeCells count="2">
    <mergeCell ref="D5:F5"/>
    <mergeCell ref="G5:L5"/>
  </mergeCells>
  <hyperlinks>
    <hyperlink ref="B2" location="Santrauka!B65" display="EU REM5 forma. Informacija apie darbuotojus, kurių profesinė veikla turi reikšmingą poveikį įstaigų rizikos pobūdžiui (nustatytuosius darbuotojus)" xr:uid="{2BE80BB8-18C0-4F56-97D4-48CB1549619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60F4-F0DB-4C09-9594-3BC0BA588C9B}">
  <sheetPr>
    <tabColor rgb="FF575783"/>
  </sheetPr>
  <dimension ref="B2:K20"/>
  <sheetViews>
    <sheetView workbookViewId="0">
      <selection activeCell="C6" sqref="C6"/>
    </sheetView>
  </sheetViews>
  <sheetFormatPr defaultRowHeight="14.4" x14ac:dyDescent="0.3"/>
  <cols>
    <col min="1" max="1" width="5.109375" style="98" customWidth="1"/>
    <col min="2" max="2" width="9.109375" style="98" customWidth="1"/>
    <col min="3" max="3" width="47.33203125" style="98" customWidth="1"/>
    <col min="4" max="8" width="17.6640625" style="98" customWidth="1"/>
    <col min="9" max="9" width="19.44140625" style="98" customWidth="1"/>
    <col min="10" max="11" width="17.6640625" style="98" customWidth="1"/>
    <col min="12" max="16384" width="8.88671875" style="98"/>
  </cols>
  <sheetData>
    <row r="2" spans="2:11" ht="21" x14ac:dyDescent="0.3">
      <c r="B2" s="487" t="s">
        <v>1152</v>
      </c>
      <c r="C2" s="494"/>
      <c r="D2" s="491"/>
      <c r="E2" s="491"/>
      <c r="F2" s="491"/>
      <c r="G2" s="491"/>
      <c r="H2" s="491"/>
      <c r="I2" s="491"/>
      <c r="J2" s="491"/>
    </row>
    <row r="3" spans="2:11" x14ac:dyDescent="0.3">
      <c r="B3" s="489"/>
      <c r="C3" s="488"/>
      <c r="D3" s="495"/>
      <c r="E3" s="495"/>
      <c r="F3" s="495"/>
      <c r="G3" s="495"/>
      <c r="H3" s="495"/>
      <c r="I3" s="495"/>
      <c r="J3" s="495"/>
      <c r="K3" s="489"/>
    </row>
    <row r="4" spans="2:11" x14ac:dyDescent="0.3">
      <c r="B4" s="489"/>
      <c r="C4" s="488"/>
      <c r="D4" s="495"/>
      <c r="E4" s="495"/>
      <c r="F4" s="495"/>
      <c r="G4" s="495"/>
      <c r="H4" s="495"/>
      <c r="I4" s="495"/>
      <c r="J4" s="495"/>
      <c r="K4" s="489"/>
    </row>
    <row r="5" spans="2:11" x14ac:dyDescent="0.3">
      <c r="B5" s="496"/>
      <c r="C5" s="497"/>
      <c r="D5" s="777" t="s">
        <v>1491</v>
      </c>
      <c r="E5" s="777"/>
      <c r="F5" s="777" t="s">
        <v>1492</v>
      </c>
      <c r="G5" s="777"/>
      <c r="H5" s="777" t="s">
        <v>1493</v>
      </c>
      <c r="I5" s="777"/>
      <c r="J5" s="777" t="s">
        <v>1494</v>
      </c>
      <c r="K5" s="777"/>
    </row>
    <row r="6" spans="2:11" ht="57.6" x14ac:dyDescent="0.3">
      <c r="B6" s="496"/>
      <c r="C6" s="496" t="s">
        <v>2158</v>
      </c>
      <c r="D6" s="498"/>
      <c r="E6" s="499" t="s">
        <v>1495</v>
      </c>
      <c r="F6" s="498"/>
      <c r="G6" s="499" t="s">
        <v>1495</v>
      </c>
      <c r="H6" s="498"/>
      <c r="I6" s="499" t="s">
        <v>1496</v>
      </c>
      <c r="J6" s="498"/>
      <c r="K6" s="499" t="s">
        <v>1496</v>
      </c>
    </row>
    <row r="7" spans="2:11" x14ac:dyDescent="0.3">
      <c r="B7" s="496"/>
      <c r="C7" s="500"/>
      <c r="D7" s="501" t="s">
        <v>190</v>
      </c>
      <c r="E7" s="501" t="s">
        <v>1067</v>
      </c>
      <c r="F7" s="501" t="s">
        <v>1069</v>
      </c>
      <c r="G7" s="501" t="s">
        <v>1071</v>
      </c>
      <c r="H7" s="501" t="s">
        <v>1073</v>
      </c>
      <c r="I7" s="501" t="s">
        <v>1077</v>
      </c>
      <c r="J7" s="501" t="s">
        <v>1079</v>
      </c>
      <c r="K7" s="501" t="s">
        <v>1082</v>
      </c>
    </row>
    <row r="8" spans="2:11" x14ac:dyDescent="0.3">
      <c r="B8" s="502" t="s">
        <v>190</v>
      </c>
      <c r="C8" s="503" t="s">
        <v>1497</v>
      </c>
      <c r="D8" s="309">
        <v>9495</v>
      </c>
      <c r="E8" s="309">
        <v>2988</v>
      </c>
      <c r="F8" s="507"/>
      <c r="G8" s="507"/>
      <c r="H8" s="309">
        <v>5850463</v>
      </c>
      <c r="I8" s="309">
        <v>1891763</v>
      </c>
      <c r="J8" s="507"/>
      <c r="K8" s="507"/>
    </row>
    <row r="9" spans="2:11" x14ac:dyDescent="0.3">
      <c r="B9" s="504" t="s">
        <v>1498</v>
      </c>
      <c r="C9" s="505" t="s">
        <v>1499</v>
      </c>
      <c r="D9" s="309"/>
      <c r="E9" s="309"/>
      <c r="F9" s="309"/>
      <c r="G9" s="309"/>
      <c r="H9" s="309">
        <v>2779</v>
      </c>
      <c r="I9" s="309">
        <v>0</v>
      </c>
      <c r="J9" s="309">
        <v>2779</v>
      </c>
      <c r="K9" s="309">
        <v>0</v>
      </c>
    </row>
    <row r="10" spans="2:11" x14ac:dyDescent="0.3">
      <c r="B10" s="504" t="s">
        <v>1500</v>
      </c>
      <c r="C10" s="505" t="s">
        <v>1078</v>
      </c>
      <c r="D10" s="309"/>
      <c r="E10" s="309"/>
      <c r="F10" s="309"/>
      <c r="G10" s="309"/>
      <c r="H10" s="309">
        <v>1619138</v>
      </c>
      <c r="I10" s="309">
        <v>1594296</v>
      </c>
      <c r="J10" s="309">
        <v>1601389</v>
      </c>
      <c r="K10" s="309">
        <v>1594218</v>
      </c>
    </row>
    <row r="11" spans="2:11" x14ac:dyDescent="0.3">
      <c r="B11" s="504" t="s">
        <v>1501</v>
      </c>
      <c r="C11" s="506" t="s">
        <v>1502</v>
      </c>
      <c r="D11" s="309"/>
      <c r="E11" s="309"/>
      <c r="F11" s="309"/>
      <c r="G11" s="309"/>
      <c r="H11" s="309"/>
      <c r="I11" s="309"/>
      <c r="J11" s="309"/>
      <c r="K11" s="309"/>
    </row>
    <row r="12" spans="2:11" x14ac:dyDescent="0.3">
      <c r="B12" s="504" t="s">
        <v>1503</v>
      </c>
      <c r="C12" s="506" t="s">
        <v>1504</v>
      </c>
      <c r="D12" s="309"/>
      <c r="E12" s="309"/>
      <c r="F12" s="309"/>
      <c r="G12" s="309"/>
      <c r="H12" s="309"/>
      <c r="I12" s="309"/>
      <c r="J12" s="309"/>
      <c r="K12" s="309"/>
    </row>
    <row r="13" spans="2:11" x14ac:dyDescent="0.3">
      <c r="B13" s="504" t="s">
        <v>1075</v>
      </c>
      <c r="C13" s="506" t="s">
        <v>1505</v>
      </c>
      <c r="D13" s="309"/>
      <c r="E13" s="309"/>
      <c r="F13" s="309"/>
      <c r="G13" s="309"/>
      <c r="H13" s="309">
        <v>1590985</v>
      </c>
      <c r="I13" s="309">
        <v>1579380</v>
      </c>
      <c r="J13" s="309">
        <v>1579380</v>
      </c>
      <c r="K13" s="309">
        <v>1579380</v>
      </c>
    </row>
    <row r="14" spans="2:11" x14ac:dyDescent="0.3">
      <c r="B14" s="504" t="s">
        <v>1506</v>
      </c>
      <c r="C14" s="506" t="s">
        <v>1507</v>
      </c>
      <c r="D14" s="309"/>
      <c r="E14" s="309"/>
      <c r="F14" s="309"/>
      <c r="G14" s="309"/>
      <c r="H14" s="309">
        <v>4309</v>
      </c>
      <c r="I14" s="309">
        <v>0</v>
      </c>
      <c r="J14" s="309">
        <v>2752</v>
      </c>
      <c r="K14" s="309">
        <v>0</v>
      </c>
    </row>
    <row r="15" spans="2:11" x14ac:dyDescent="0.3">
      <c r="B15" s="504" t="s">
        <v>1508</v>
      </c>
      <c r="C15" s="506" t="s">
        <v>1509</v>
      </c>
      <c r="D15" s="309"/>
      <c r="E15" s="309"/>
      <c r="F15" s="309"/>
      <c r="G15" s="309"/>
      <c r="H15" s="309">
        <v>23844</v>
      </c>
      <c r="I15" s="309">
        <v>14916</v>
      </c>
      <c r="J15" s="309">
        <v>19257</v>
      </c>
      <c r="K15" s="309">
        <v>14838</v>
      </c>
    </row>
    <row r="16" spans="2:11" x14ac:dyDescent="0.3">
      <c r="B16" s="504" t="s">
        <v>1084</v>
      </c>
      <c r="C16" s="505" t="s">
        <v>385</v>
      </c>
      <c r="D16" s="309">
        <v>9495</v>
      </c>
      <c r="E16" s="309">
        <v>2988</v>
      </c>
      <c r="F16" s="508"/>
      <c r="G16" s="508"/>
      <c r="H16" s="309">
        <v>4228546</v>
      </c>
      <c r="I16" s="309">
        <v>297467</v>
      </c>
      <c r="J16" s="508"/>
      <c r="K16" s="508"/>
    </row>
    <row r="20" spans="8:8" x14ac:dyDescent="0.3">
      <c r="H20" s="493"/>
    </row>
  </sheetData>
  <mergeCells count="4">
    <mergeCell ref="D5:E5"/>
    <mergeCell ref="F5:G5"/>
    <mergeCell ref="H5:I5"/>
    <mergeCell ref="J5:K5"/>
  </mergeCells>
  <conditionalFormatting sqref="D8:K16">
    <cfRule type="cellIs" dxfId="5" priority="1" stopIfTrue="1" operator="lessThan">
      <formula>0</formula>
    </cfRule>
  </conditionalFormatting>
  <hyperlinks>
    <hyperlink ref="B2" location="Santrauka!B67" display="EU AE1 forma. Suvaržytas ir nesuvaržytas turtas" xr:uid="{F6B50E26-1F1C-4598-932A-6DF2F951886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7F7D-13E2-4393-B025-2E7958ED7E08}">
  <sheetPr>
    <tabColor rgb="FF575783"/>
  </sheetPr>
  <dimension ref="B2:AJ22"/>
  <sheetViews>
    <sheetView workbookViewId="0">
      <selection activeCell="C29" sqref="C29"/>
    </sheetView>
  </sheetViews>
  <sheetFormatPr defaultColWidth="8.6640625" defaultRowHeight="14.4" x14ac:dyDescent="0.3"/>
  <cols>
    <col min="1" max="1" width="5.109375" style="489" customWidth="1"/>
    <col min="2" max="2" width="8.5546875" style="489" customWidth="1"/>
    <col min="3" max="3" width="72" style="489" customWidth="1"/>
    <col min="4" max="8" width="17.6640625" style="489" customWidth="1"/>
    <col min="9" max="9" width="19.44140625" style="489" customWidth="1"/>
    <col min="10" max="11" width="17.6640625" style="489" customWidth="1"/>
    <col min="12" max="12" width="13.6640625" style="489" customWidth="1"/>
    <col min="13" max="16384" width="8.6640625" style="489"/>
  </cols>
  <sheetData>
    <row r="2" spans="2:36" ht="21" x14ac:dyDescent="0.3">
      <c r="B2" s="468" t="s">
        <v>1153</v>
      </c>
      <c r="C2" s="73"/>
      <c r="D2" s="73"/>
      <c r="E2" s="73"/>
      <c r="F2" s="73"/>
    </row>
    <row r="3" spans="2:36" s="488" customFormat="1" x14ac:dyDescent="0.3">
      <c r="D3" s="495"/>
      <c r="E3" s="495"/>
      <c r="F3" s="495"/>
      <c r="G3" s="495"/>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row>
    <row r="4" spans="2:36" x14ac:dyDescent="0.3">
      <c r="B4" s="511"/>
      <c r="C4" s="512"/>
      <c r="D4" s="777" t="s">
        <v>1510</v>
      </c>
      <c r="E4" s="777"/>
      <c r="F4" s="777" t="s">
        <v>1511</v>
      </c>
      <c r="G4" s="702"/>
    </row>
    <row r="5" spans="2:36" x14ac:dyDescent="0.3">
      <c r="B5" s="511"/>
      <c r="C5" s="512"/>
      <c r="D5" s="777"/>
      <c r="E5" s="777"/>
      <c r="F5" s="777" t="s">
        <v>1512</v>
      </c>
      <c r="G5" s="777"/>
    </row>
    <row r="6" spans="2:36" ht="57.6" x14ac:dyDescent="0.3">
      <c r="B6" s="496"/>
      <c r="C6" s="513" t="s">
        <v>2158</v>
      </c>
      <c r="D6" s="496"/>
      <c r="E6" s="499" t="s">
        <v>1495</v>
      </c>
      <c r="F6" s="499"/>
      <c r="G6" s="499" t="s">
        <v>1496</v>
      </c>
    </row>
    <row r="7" spans="2:36" x14ac:dyDescent="0.3">
      <c r="B7" s="496"/>
      <c r="C7" s="513"/>
      <c r="D7" s="501" t="s">
        <v>190</v>
      </c>
      <c r="E7" s="501" t="s">
        <v>1067</v>
      </c>
      <c r="F7" s="501" t="s">
        <v>1069</v>
      </c>
      <c r="G7" s="501" t="s">
        <v>1073</v>
      </c>
    </row>
    <row r="8" spans="2:36" x14ac:dyDescent="0.3">
      <c r="B8" s="502" t="s">
        <v>1085</v>
      </c>
      <c r="C8" s="503" t="s">
        <v>1513</v>
      </c>
      <c r="D8" s="309">
        <v>83081</v>
      </c>
      <c r="E8" s="309"/>
      <c r="F8" s="309"/>
      <c r="G8" s="309"/>
    </row>
    <row r="9" spans="2:36" x14ac:dyDescent="0.3">
      <c r="B9" s="504" t="s">
        <v>1086</v>
      </c>
      <c r="C9" s="505" t="s">
        <v>1514</v>
      </c>
      <c r="D9" s="309"/>
      <c r="E9" s="309"/>
      <c r="F9" s="309"/>
      <c r="G9" s="309"/>
    </row>
    <row r="10" spans="2:36" x14ac:dyDescent="0.3">
      <c r="B10" s="504" t="s">
        <v>1087</v>
      </c>
      <c r="C10" s="505" t="s">
        <v>1499</v>
      </c>
      <c r="D10" s="309">
        <v>64894</v>
      </c>
      <c r="E10" s="309"/>
      <c r="F10" s="309"/>
      <c r="G10" s="309"/>
    </row>
    <row r="11" spans="2:36" x14ac:dyDescent="0.3">
      <c r="B11" s="504" t="s">
        <v>1089</v>
      </c>
      <c r="C11" s="505" t="s">
        <v>1078</v>
      </c>
      <c r="D11" s="309">
        <v>18187</v>
      </c>
      <c r="E11" s="309"/>
      <c r="F11" s="309"/>
      <c r="G11" s="309"/>
    </row>
    <row r="12" spans="2:36" x14ac:dyDescent="0.3">
      <c r="B12" s="504" t="s">
        <v>1090</v>
      </c>
      <c r="C12" s="506" t="s">
        <v>1502</v>
      </c>
      <c r="D12" s="309"/>
      <c r="E12" s="309"/>
      <c r="F12" s="309"/>
      <c r="G12" s="309"/>
    </row>
    <row r="13" spans="2:36" x14ac:dyDescent="0.3">
      <c r="B13" s="504" t="s">
        <v>1091</v>
      </c>
      <c r="C13" s="506" t="s">
        <v>1504</v>
      </c>
      <c r="D13" s="309"/>
      <c r="E13" s="309"/>
      <c r="F13" s="309"/>
      <c r="G13" s="309"/>
    </row>
    <row r="14" spans="2:36" x14ac:dyDescent="0.3">
      <c r="B14" s="504" t="s">
        <v>1092</v>
      </c>
      <c r="C14" s="506" t="s">
        <v>1505</v>
      </c>
      <c r="D14" s="309"/>
      <c r="E14" s="309"/>
      <c r="F14" s="309"/>
      <c r="G14" s="309"/>
    </row>
    <row r="15" spans="2:36" x14ac:dyDescent="0.3">
      <c r="B15" s="504" t="s">
        <v>1093</v>
      </c>
      <c r="C15" s="506" t="s">
        <v>1507</v>
      </c>
      <c r="D15" s="309">
        <v>18187</v>
      </c>
      <c r="E15" s="309"/>
      <c r="F15" s="309"/>
      <c r="G15" s="309"/>
    </row>
    <row r="16" spans="2:36" x14ac:dyDescent="0.3">
      <c r="B16" s="504" t="s">
        <v>1094</v>
      </c>
      <c r="C16" s="506" t="s">
        <v>1509</v>
      </c>
      <c r="D16" s="309"/>
      <c r="E16" s="309"/>
      <c r="F16" s="309"/>
      <c r="G16" s="309"/>
    </row>
    <row r="17" spans="2:7" x14ac:dyDescent="0.3">
      <c r="B17" s="504" t="s">
        <v>1095</v>
      </c>
      <c r="C17" s="505" t="s">
        <v>1515</v>
      </c>
      <c r="D17" s="309"/>
      <c r="E17" s="309"/>
      <c r="F17" s="309"/>
      <c r="G17" s="309"/>
    </row>
    <row r="18" spans="2:7" x14ac:dyDescent="0.3">
      <c r="B18" s="504" t="s">
        <v>1516</v>
      </c>
      <c r="C18" s="505" t="s">
        <v>1517</v>
      </c>
      <c r="D18" s="309"/>
      <c r="E18" s="309"/>
      <c r="F18" s="309"/>
      <c r="G18" s="309"/>
    </row>
    <row r="19" spans="2:7" ht="28.8" x14ac:dyDescent="0.3">
      <c r="B19" s="502" t="s">
        <v>1518</v>
      </c>
      <c r="C19" s="503" t="s">
        <v>1519</v>
      </c>
      <c r="D19" s="309"/>
      <c r="E19" s="309"/>
      <c r="F19" s="309"/>
      <c r="G19" s="309"/>
    </row>
    <row r="20" spans="2:7" ht="28.8" x14ac:dyDescent="0.3">
      <c r="B20" s="502">
        <v>241</v>
      </c>
      <c r="C20" s="503" t="s">
        <v>1520</v>
      </c>
      <c r="D20" s="507"/>
      <c r="E20" s="507"/>
      <c r="F20" s="309"/>
      <c r="G20" s="309"/>
    </row>
    <row r="21" spans="2:7" ht="28.8" x14ac:dyDescent="0.3">
      <c r="B21" s="502">
        <v>250</v>
      </c>
      <c r="C21" s="503" t="s">
        <v>1521</v>
      </c>
      <c r="D21" s="309">
        <v>108581</v>
      </c>
      <c r="E21" s="309">
        <v>2988</v>
      </c>
      <c r="F21" s="507"/>
      <c r="G21" s="507"/>
    </row>
    <row r="22" spans="2:7" x14ac:dyDescent="0.3">
      <c r="C22" s="510"/>
    </row>
  </sheetData>
  <mergeCells count="3">
    <mergeCell ref="D4:E5"/>
    <mergeCell ref="F4:G4"/>
    <mergeCell ref="F5:G5"/>
  </mergeCells>
  <conditionalFormatting sqref="C2:I2 D18:F21">
    <cfRule type="cellIs" dxfId="4" priority="1" stopIfTrue="1" operator="lessThan">
      <formula>0</formula>
    </cfRule>
  </conditionalFormatting>
  <conditionalFormatting sqref="E4:F5 D4:D17 F6:F17 E7:E17 G7:G21 H8:H21">
    <cfRule type="cellIs" dxfId="3" priority="2" stopIfTrue="1" operator="lessThan">
      <formula>0</formula>
    </cfRule>
  </conditionalFormatting>
  <hyperlinks>
    <hyperlink ref="B2" location="Santrauka!B68" display="EU AE2 forma. Gautos užtikrinimo priemonės ir išleisti nuosavi skolos vertybiniai popieriai" xr:uid="{F5983F80-0572-4471-952F-4CFA917B1C9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B105-F0C6-48C7-8B97-F8FD9FDF804E}">
  <sheetPr>
    <tabColor rgb="FF575783"/>
  </sheetPr>
  <dimension ref="B2:H10"/>
  <sheetViews>
    <sheetView workbookViewId="0">
      <selection activeCell="E23" sqref="E23"/>
    </sheetView>
  </sheetViews>
  <sheetFormatPr defaultColWidth="8.6640625" defaultRowHeight="14.4" x14ac:dyDescent="0.3"/>
  <cols>
    <col min="1" max="2" width="5.6640625" style="489" customWidth="1"/>
    <col min="3" max="3" width="72" style="489" customWidth="1"/>
    <col min="4" max="4" width="19" style="489" customWidth="1"/>
    <col min="5" max="5" width="26.5546875" style="489" customWidth="1"/>
    <col min="6" max="8" width="17.6640625" style="489" customWidth="1"/>
    <col min="9" max="9" width="19.44140625" style="489" customWidth="1"/>
    <col min="10" max="11" width="17.6640625" style="489" customWidth="1"/>
    <col min="12" max="12" width="13.6640625" style="489" customWidth="1"/>
    <col min="13" max="16384" width="8.6640625" style="489"/>
  </cols>
  <sheetData>
    <row r="2" spans="2:8" ht="21" x14ac:dyDescent="0.3">
      <c r="B2" s="520" t="s">
        <v>1155</v>
      </c>
      <c r="C2" s="494"/>
      <c r="D2" s="494"/>
      <c r="E2" s="494"/>
      <c r="F2" s="494"/>
      <c r="G2" s="494"/>
    </row>
    <row r="3" spans="2:8" x14ac:dyDescent="0.3">
      <c r="C3" s="509"/>
      <c r="D3" s="494"/>
      <c r="E3" s="494"/>
      <c r="F3" s="494"/>
      <c r="G3" s="494"/>
      <c r="H3" s="494"/>
    </row>
    <row r="4" spans="2:8" ht="115.2" x14ac:dyDescent="0.3">
      <c r="B4" s="500"/>
      <c r="C4" s="517" t="s">
        <v>2158</v>
      </c>
      <c r="D4" s="518" t="s">
        <v>1522</v>
      </c>
      <c r="E4" s="518" t="s">
        <v>1524</v>
      </c>
      <c r="F4" s="490"/>
      <c r="G4" s="490"/>
    </row>
    <row r="5" spans="2:8" x14ac:dyDescent="0.3">
      <c r="B5" s="500"/>
      <c r="C5" s="517"/>
      <c r="D5" s="501" t="s">
        <v>190</v>
      </c>
      <c r="E5" s="501" t="s">
        <v>1067</v>
      </c>
      <c r="F5" s="492"/>
      <c r="G5" s="492"/>
    </row>
    <row r="6" spans="2:8" x14ac:dyDescent="0.3">
      <c r="B6" s="502" t="s">
        <v>1154</v>
      </c>
      <c r="C6" s="503" t="s">
        <v>1523</v>
      </c>
      <c r="D6" s="519">
        <v>31305</v>
      </c>
      <c r="E6" s="519">
        <v>86069</v>
      </c>
      <c r="F6" s="73"/>
      <c r="G6" s="73"/>
    </row>
    <row r="7" spans="2:8" x14ac:dyDescent="0.3">
      <c r="B7" s="492"/>
      <c r="C7" s="514"/>
    </row>
    <row r="9" spans="2:8" x14ac:dyDescent="0.3">
      <c r="B9" s="515"/>
      <c r="C9" s="516"/>
      <c r="D9" s="516"/>
      <c r="E9" s="516"/>
      <c r="F9" s="516"/>
      <c r="G9" s="516"/>
      <c r="H9" s="516"/>
    </row>
    <row r="10" spans="2:8" x14ac:dyDescent="0.3">
      <c r="C10" s="510"/>
    </row>
  </sheetData>
  <conditionalFormatting sqref="C2:F2 D3:G6">
    <cfRule type="cellIs" dxfId="2" priority="1" stopIfTrue="1" operator="lessThan">
      <formula>0</formula>
    </cfRule>
  </conditionalFormatting>
  <hyperlinks>
    <hyperlink ref="B2" location="Santrauka!B69" display="EU AE3 forma. Suvaržymo šaltiniai" xr:uid="{EF683515-A643-4428-B516-5818888B1F0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22EC-04F3-44CE-9BD0-03158574154A}">
  <sheetPr>
    <tabColor rgb="FF575783"/>
  </sheetPr>
  <dimension ref="B1:P53"/>
  <sheetViews>
    <sheetView topLeftCell="A6" workbookViewId="0">
      <selection activeCell="C6" sqref="C6"/>
    </sheetView>
  </sheetViews>
  <sheetFormatPr defaultColWidth="9.33203125" defaultRowHeight="14.4" x14ac:dyDescent="0.3"/>
  <cols>
    <col min="1" max="1" width="4" style="24" customWidth="1"/>
    <col min="2" max="2" width="7.5546875" style="36" customWidth="1"/>
    <col min="3" max="3" width="44" style="24" customWidth="1"/>
    <col min="4" max="5" width="23" style="24" customWidth="1"/>
    <col min="6" max="10" width="21.33203125" style="24" customWidth="1"/>
    <col min="11" max="16384" width="9.33203125" style="24"/>
  </cols>
  <sheetData>
    <row r="1" spans="2:16" x14ac:dyDescent="0.3">
      <c r="E1" s="37"/>
    </row>
    <row r="2" spans="2:16" ht="21" x14ac:dyDescent="0.3">
      <c r="C2" s="38" t="s">
        <v>366</v>
      </c>
      <c r="D2" s="39"/>
      <c r="E2" s="39"/>
      <c r="F2" s="39"/>
      <c r="G2" s="39"/>
      <c r="H2" s="39"/>
      <c r="I2" s="39"/>
      <c r="J2" s="39"/>
    </row>
    <row r="3" spans="2:16" x14ac:dyDescent="0.3">
      <c r="B3" s="24"/>
      <c r="D3" s="14"/>
      <c r="E3" s="14"/>
      <c r="F3" s="40"/>
      <c r="G3" s="14"/>
    </row>
    <row r="4" spans="2:16" x14ac:dyDescent="0.3">
      <c r="B4" s="44"/>
      <c r="C4" s="44"/>
      <c r="D4" s="45" t="s">
        <v>241</v>
      </c>
      <c r="E4" s="45" t="s">
        <v>256</v>
      </c>
      <c r="F4" s="45" t="s">
        <v>257</v>
      </c>
      <c r="G4" s="45" t="s">
        <v>258</v>
      </c>
      <c r="H4" s="45" t="s">
        <v>259</v>
      </c>
      <c r="I4" s="45" t="s">
        <v>260</v>
      </c>
      <c r="J4" s="45" t="s">
        <v>1050</v>
      </c>
    </row>
    <row r="5" spans="2:16" x14ac:dyDescent="0.3">
      <c r="B5" s="44"/>
      <c r="C5" s="44" t="s">
        <v>1238</v>
      </c>
      <c r="D5" s="704" t="s">
        <v>1239</v>
      </c>
      <c r="E5" s="704" t="s">
        <v>1240</v>
      </c>
      <c r="F5" s="704" t="s">
        <v>1241</v>
      </c>
      <c r="G5" s="704"/>
      <c r="H5" s="704"/>
      <c r="I5" s="704"/>
      <c r="J5" s="704"/>
    </row>
    <row r="6" spans="2:16" ht="72" x14ac:dyDescent="0.3">
      <c r="B6" s="44"/>
      <c r="C6" s="44" t="s">
        <v>2158</v>
      </c>
      <c r="D6" s="704"/>
      <c r="E6" s="704"/>
      <c r="F6" s="45" t="s">
        <v>1242</v>
      </c>
      <c r="G6" s="45" t="s">
        <v>1243</v>
      </c>
      <c r="H6" s="45" t="s">
        <v>1244</v>
      </c>
      <c r="I6" s="45" t="s">
        <v>1245</v>
      </c>
      <c r="J6" s="45" t="s">
        <v>1246</v>
      </c>
    </row>
    <row r="7" spans="2:16" ht="43.2" x14ac:dyDescent="0.3">
      <c r="B7" s="382"/>
      <c r="C7" s="383" t="s">
        <v>362</v>
      </c>
      <c r="D7" s="383"/>
      <c r="E7" s="384"/>
      <c r="F7" s="384"/>
      <c r="G7" s="384"/>
      <c r="H7" s="384"/>
      <c r="I7" s="384"/>
      <c r="J7" s="384"/>
      <c r="P7" s="41"/>
    </row>
    <row r="8" spans="2:16" x14ac:dyDescent="0.3">
      <c r="B8" s="251">
        <v>1</v>
      </c>
      <c r="C8" s="248" t="s">
        <v>367</v>
      </c>
      <c r="D8" s="144">
        <v>390057</v>
      </c>
      <c r="E8" s="144">
        <v>384923</v>
      </c>
      <c r="F8" s="144">
        <f>E8</f>
        <v>384923</v>
      </c>
      <c r="G8" s="144"/>
      <c r="H8" s="144"/>
      <c r="I8" s="144"/>
      <c r="J8" s="144"/>
    </row>
    <row r="9" spans="2:16" x14ac:dyDescent="0.3">
      <c r="B9" s="251">
        <f>B8+1</f>
        <v>2</v>
      </c>
      <c r="C9" s="248" t="s">
        <v>368</v>
      </c>
      <c r="D9" s="144">
        <v>11031</v>
      </c>
      <c r="E9" s="144">
        <v>11031</v>
      </c>
      <c r="F9" s="144"/>
      <c r="G9" s="144"/>
      <c r="H9" s="144"/>
      <c r="I9" s="144">
        <f>E9</f>
        <v>11031</v>
      </c>
      <c r="J9" s="144"/>
    </row>
    <row r="10" spans="2:16" x14ac:dyDescent="0.3">
      <c r="B10" s="251">
        <f t="shared" ref="B10:B22" si="0">B9+1</f>
        <v>3</v>
      </c>
      <c r="C10" s="248" t="s">
        <v>369</v>
      </c>
      <c r="D10" s="144">
        <v>9035</v>
      </c>
      <c r="E10" s="144">
        <v>9035</v>
      </c>
      <c r="F10" s="144">
        <f>E10</f>
        <v>9035</v>
      </c>
      <c r="G10" s="144"/>
      <c r="H10" s="144"/>
      <c r="I10" s="144"/>
      <c r="J10" s="144"/>
    </row>
    <row r="11" spans="2:16" x14ac:dyDescent="0.3">
      <c r="B11" s="251">
        <f t="shared" si="0"/>
        <v>4</v>
      </c>
      <c r="C11" s="248" t="s">
        <v>370</v>
      </c>
      <c r="D11" s="144">
        <v>164</v>
      </c>
      <c r="E11" s="144">
        <v>151</v>
      </c>
      <c r="F11" s="144">
        <f>E11-G11</f>
        <v>1</v>
      </c>
      <c r="G11" s="144">
        <v>150</v>
      </c>
      <c r="H11" s="144"/>
      <c r="I11" s="144"/>
      <c r="J11" s="144"/>
    </row>
    <row r="12" spans="2:16" x14ac:dyDescent="0.3">
      <c r="B12" s="251">
        <f t="shared" si="0"/>
        <v>5</v>
      </c>
      <c r="C12" s="248" t="s">
        <v>371</v>
      </c>
      <c r="D12" s="144">
        <v>3713724</v>
      </c>
      <c r="E12" s="144">
        <v>3713724</v>
      </c>
      <c r="F12" s="144">
        <f>E12-G12-H12</f>
        <v>3398887</v>
      </c>
      <c r="G12" s="144">
        <v>31112</v>
      </c>
      <c r="H12" s="145">
        <v>283725</v>
      </c>
      <c r="I12" s="144"/>
      <c r="J12" s="144"/>
    </row>
    <row r="13" spans="2:16" ht="28.8" x14ac:dyDescent="0.3">
      <c r="B13" s="251">
        <f t="shared" si="0"/>
        <v>6</v>
      </c>
      <c r="C13" s="248" t="s">
        <v>372</v>
      </c>
      <c r="D13" s="144">
        <v>504696</v>
      </c>
      <c r="E13" s="144">
        <v>262380</v>
      </c>
      <c r="F13" s="144">
        <f t="shared" ref="F13:F15" si="1">E13</f>
        <v>262380</v>
      </c>
      <c r="G13" s="144"/>
      <c r="H13" s="144"/>
      <c r="I13" s="144"/>
      <c r="J13" s="144"/>
    </row>
    <row r="14" spans="2:16" ht="28.8" x14ac:dyDescent="0.3">
      <c r="B14" s="251">
        <f t="shared" si="0"/>
        <v>7</v>
      </c>
      <c r="C14" s="248" t="s">
        <v>373</v>
      </c>
      <c r="D14" s="144">
        <v>1356852</v>
      </c>
      <c r="E14" s="144">
        <v>1348506</v>
      </c>
      <c r="F14" s="144">
        <f t="shared" si="1"/>
        <v>1348506</v>
      </c>
      <c r="G14" s="144"/>
      <c r="H14" s="144"/>
      <c r="I14" s="144"/>
      <c r="J14" s="144"/>
    </row>
    <row r="15" spans="2:16" x14ac:dyDescent="0.3">
      <c r="B15" s="251">
        <f t="shared" si="0"/>
        <v>8</v>
      </c>
      <c r="C15" s="248" t="s">
        <v>374</v>
      </c>
      <c r="D15" s="144">
        <v>270</v>
      </c>
      <c r="E15" s="144">
        <v>44372</v>
      </c>
      <c r="F15" s="144">
        <f t="shared" si="1"/>
        <v>44372</v>
      </c>
      <c r="G15" s="144"/>
      <c r="H15" s="144"/>
      <c r="I15" s="144"/>
      <c r="J15" s="144"/>
    </row>
    <row r="16" spans="2:16" x14ac:dyDescent="0.3">
      <c r="B16" s="251">
        <f t="shared" si="0"/>
        <v>9</v>
      </c>
      <c r="C16" s="248" t="s">
        <v>375</v>
      </c>
      <c r="D16" s="144">
        <v>40560</v>
      </c>
      <c r="E16" s="144">
        <v>37513</v>
      </c>
      <c r="F16" s="144"/>
      <c r="G16" s="144"/>
      <c r="H16" s="144"/>
      <c r="I16" s="144"/>
      <c r="J16" s="144">
        <f t="shared" ref="J16" si="2">E16</f>
        <v>37513</v>
      </c>
    </row>
    <row r="17" spans="2:10" x14ac:dyDescent="0.3">
      <c r="B17" s="251">
        <f t="shared" si="0"/>
        <v>10</v>
      </c>
      <c r="C17" s="248" t="s">
        <v>376</v>
      </c>
      <c r="D17" s="144">
        <v>15495</v>
      </c>
      <c r="E17" s="144">
        <v>15436</v>
      </c>
      <c r="F17" s="144">
        <f t="shared" ref="F17" si="3">E17</f>
        <v>15436</v>
      </c>
      <c r="G17" s="144"/>
      <c r="H17" s="144"/>
      <c r="I17" s="144"/>
      <c r="J17" s="144"/>
    </row>
    <row r="18" spans="2:10" x14ac:dyDescent="0.3">
      <c r="B18" s="251">
        <f t="shared" si="0"/>
        <v>11</v>
      </c>
      <c r="C18" s="248" t="s">
        <v>377</v>
      </c>
      <c r="D18" s="144">
        <v>0</v>
      </c>
      <c r="E18" s="144">
        <v>0</v>
      </c>
      <c r="F18" s="144"/>
      <c r="G18" s="144"/>
      <c r="H18" s="144"/>
      <c r="I18" s="144"/>
      <c r="J18" s="144"/>
    </row>
    <row r="19" spans="2:10" x14ac:dyDescent="0.3">
      <c r="B19" s="251">
        <f t="shared" si="0"/>
        <v>12</v>
      </c>
      <c r="C19" s="248" t="s">
        <v>378</v>
      </c>
      <c r="D19" s="144">
        <v>7885</v>
      </c>
      <c r="E19" s="144">
        <v>7853</v>
      </c>
      <c r="F19" s="144">
        <f t="shared" ref="F19:F21" si="4">E19</f>
        <v>7853</v>
      </c>
      <c r="G19" s="144"/>
      <c r="H19" s="144"/>
      <c r="I19" s="144"/>
      <c r="J19" s="144"/>
    </row>
    <row r="20" spans="2:10" x14ac:dyDescent="0.3">
      <c r="B20" s="251">
        <f t="shared" si="0"/>
        <v>13</v>
      </c>
      <c r="C20" s="248" t="s">
        <v>379</v>
      </c>
      <c r="D20" s="144">
        <v>6460</v>
      </c>
      <c r="E20" s="144">
        <v>6460</v>
      </c>
      <c r="F20" s="144">
        <f t="shared" si="4"/>
        <v>6460</v>
      </c>
      <c r="G20" s="144"/>
      <c r="H20" s="144"/>
      <c r="I20" s="144"/>
      <c r="J20" s="144"/>
    </row>
    <row r="21" spans="2:10" x14ac:dyDescent="0.3">
      <c r="B21" s="251">
        <f t="shared" si="0"/>
        <v>14</v>
      </c>
      <c r="C21" s="248" t="s">
        <v>385</v>
      </c>
      <c r="D21" s="144">
        <v>19241</v>
      </c>
      <c r="E21" s="144">
        <v>18574</v>
      </c>
      <c r="F21" s="144">
        <f t="shared" si="4"/>
        <v>18574</v>
      </c>
      <c r="G21" s="144"/>
      <c r="H21" s="144"/>
      <c r="I21" s="144"/>
      <c r="J21" s="144"/>
    </row>
    <row r="22" spans="2:10" x14ac:dyDescent="0.3">
      <c r="B22" s="385">
        <f t="shared" si="0"/>
        <v>15</v>
      </c>
      <c r="C22" s="695" t="s">
        <v>1265</v>
      </c>
      <c r="D22" s="148">
        <f t="shared" ref="D22:J22" si="5">SUM(D8:D21)</f>
        <v>6075470</v>
      </c>
      <c r="E22" s="386">
        <f t="shared" si="5"/>
        <v>5859958</v>
      </c>
      <c r="F22" s="386">
        <f t="shared" si="5"/>
        <v>5496427</v>
      </c>
      <c r="G22" s="386">
        <f t="shared" si="5"/>
        <v>31262</v>
      </c>
      <c r="H22" s="386">
        <f t="shared" si="5"/>
        <v>283725</v>
      </c>
      <c r="I22" s="386">
        <f t="shared" si="5"/>
        <v>11031</v>
      </c>
      <c r="J22" s="386">
        <f t="shared" si="5"/>
        <v>37513</v>
      </c>
    </row>
    <row r="23" spans="2:10" ht="43.2" x14ac:dyDescent="0.3">
      <c r="B23" s="382"/>
      <c r="C23" s="383" t="s">
        <v>363</v>
      </c>
      <c r="D23" s="383"/>
      <c r="E23" s="384"/>
      <c r="F23" s="384"/>
      <c r="G23" s="384"/>
      <c r="H23" s="384"/>
      <c r="I23" s="384"/>
      <c r="J23" s="384"/>
    </row>
    <row r="24" spans="2:10" x14ac:dyDescent="0.3">
      <c r="B24" s="387" t="s">
        <v>364</v>
      </c>
      <c r="C24" s="248" t="s">
        <v>380</v>
      </c>
      <c r="D24" s="144">
        <v>197210</v>
      </c>
      <c r="E24" s="144">
        <v>197957</v>
      </c>
      <c r="F24" s="144"/>
      <c r="G24" s="144"/>
      <c r="H24" s="144"/>
      <c r="I24" s="144"/>
      <c r="J24" s="144">
        <f>E24</f>
        <v>197957</v>
      </c>
    </row>
    <row r="25" spans="2:10" x14ac:dyDescent="0.3">
      <c r="B25" s="387">
        <f>B24+1</f>
        <v>2</v>
      </c>
      <c r="C25" s="248" t="s">
        <v>370</v>
      </c>
      <c r="D25" s="144">
        <v>3326</v>
      </c>
      <c r="E25" s="144">
        <v>3326</v>
      </c>
      <c r="F25" s="144"/>
      <c r="G25" s="144">
        <v>3326</v>
      </c>
      <c r="H25" s="144"/>
      <c r="I25" s="144"/>
      <c r="J25" s="144">
        <f>E25-G25</f>
        <v>0</v>
      </c>
    </row>
    <row r="26" spans="2:10" x14ac:dyDescent="0.3">
      <c r="B26" s="387">
        <f t="shared" ref="B26:B32" si="6">B25+1</f>
        <v>3</v>
      </c>
      <c r="C26" s="248" t="s">
        <v>386</v>
      </c>
      <c r="D26" s="144">
        <v>3959699</v>
      </c>
      <c r="E26" s="144">
        <v>3959699</v>
      </c>
      <c r="F26" s="145">
        <v>60105</v>
      </c>
      <c r="G26" s="144"/>
      <c r="H26" s="144"/>
      <c r="I26" s="144"/>
      <c r="J26" s="144">
        <f>E26-F26</f>
        <v>3899594</v>
      </c>
    </row>
    <row r="27" spans="2:10" x14ac:dyDescent="0.3">
      <c r="B27" s="387">
        <f t="shared" si="6"/>
        <v>4</v>
      </c>
      <c r="C27" s="248" t="s">
        <v>381</v>
      </c>
      <c r="D27" s="144">
        <v>1035965</v>
      </c>
      <c r="E27" s="144">
        <v>1035965</v>
      </c>
      <c r="F27" s="144"/>
      <c r="G27" s="144"/>
      <c r="H27" s="144"/>
      <c r="I27" s="144"/>
      <c r="J27" s="144">
        <f>E27</f>
        <v>1035965</v>
      </c>
    </row>
    <row r="28" spans="2:10" x14ac:dyDescent="0.3">
      <c r="B28" s="387">
        <f t="shared" si="6"/>
        <v>5</v>
      </c>
      <c r="C28" s="248" t="s">
        <v>382</v>
      </c>
      <c r="D28" s="144">
        <v>967</v>
      </c>
      <c r="E28" s="144">
        <v>967</v>
      </c>
      <c r="F28" s="144"/>
      <c r="G28" s="144"/>
      <c r="H28" s="144"/>
      <c r="I28" s="144"/>
      <c r="J28" s="144">
        <f t="shared" ref="J28:J31" si="7">E28</f>
        <v>967</v>
      </c>
    </row>
    <row r="29" spans="2:10" x14ac:dyDescent="0.3">
      <c r="B29" s="387">
        <f t="shared" si="6"/>
        <v>6</v>
      </c>
      <c r="C29" s="248" t="s">
        <v>383</v>
      </c>
      <c r="D29" s="144">
        <v>6485</v>
      </c>
      <c r="E29" s="144">
        <v>6485</v>
      </c>
      <c r="F29" s="144"/>
      <c r="G29" s="144"/>
      <c r="H29" s="144"/>
      <c r="I29" s="144"/>
      <c r="J29" s="144">
        <f t="shared" si="7"/>
        <v>6485</v>
      </c>
    </row>
    <row r="30" spans="2:10" x14ac:dyDescent="0.3">
      <c r="B30" s="387">
        <f t="shared" si="6"/>
        <v>7</v>
      </c>
      <c r="C30" s="248" t="s">
        <v>384</v>
      </c>
      <c r="D30" s="144">
        <v>212910</v>
      </c>
      <c r="E30" s="144">
        <v>0</v>
      </c>
      <c r="F30" s="144"/>
      <c r="G30" s="144"/>
      <c r="H30" s="144"/>
      <c r="I30" s="144"/>
      <c r="J30" s="144">
        <f t="shared" si="7"/>
        <v>0</v>
      </c>
    </row>
    <row r="31" spans="2:10" x14ac:dyDescent="0.3">
      <c r="B31" s="387">
        <f t="shared" si="6"/>
        <v>8</v>
      </c>
      <c r="C31" s="248" t="s">
        <v>387</v>
      </c>
      <c r="D31" s="144">
        <v>55851</v>
      </c>
      <c r="E31" s="144">
        <v>51173</v>
      </c>
      <c r="F31" s="144"/>
      <c r="G31" s="144"/>
      <c r="H31" s="144"/>
      <c r="I31" s="144"/>
      <c r="J31" s="144">
        <f t="shared" si="7"/>
        <v>51173</v>
      </c>
    </row>
    <row r="32" spans="2:10" x14ac:dyDescent="0.3">
      <c r="B32" s="385">
        <f t="shared" si="6"/>
        <v>9</v>
      </c>
      <c r="C32" s="695" t="s">
        <v>365</v>
      </c>
      <c r="D32" s="148">
        <f t="shared" ref="D32:J32" si="8">SUM(D24:D31)</f>
        <v>5472413</v>
      </c>
      <c r="E32" s="386">
        <f t="shared" si="8"/>
        <v>5255572</v>
      </c>
      <c r="F32" s="386">
        <f t="shared" si="8"/>
        <v>60105</v>
      </c>
      <c r="G32" s="386">
        <f t="shared" si="8"/>
        <v>3326</v>
      </c>
      <c r="H32" s="386"/>
      <c r="I32" s="386"/>
      <c r="J32" s="386">
        <f t="shared" si="8"/>
        <v>5192141</v>
      </c>
    </row>
    <row r="33" spans="3:4" x14ac:dyDescent="0.3">
      <c r="C33" s="705"/>
      <c r="D33" s="705"/>
    </row>
    <row r="34" spans="3:4" x14ac:dyDescent="0.3">
      <c r="C34" s="705"/>
      <c r="D34" s="705"/>
    </row>
    <row r="35" spans="3:4" x14ac:dyDescent="0.3">
      <c r="C35" s="706"/>
      <c r="D35" s="706"/>
    </row>
    <row r="36" spans="3:4" x14ac:dyDescent="0.3">
      <c r="C36" s="707"/>
      <c r="D36" s="707"/>
    </row>
    <row r="37" spans="3:4" x14ac:dyDescent="0.3">
      <c r="C37" s="708"/>
      <c r="D37" s="708"/>
    </row>
    <row r="38" spans="3:4" x14ac:dyDescent="0.3">
      <c r="C38" s="708"/>
      <c r="D38" s="708"/>
    </row>
    <row r="39" spans="3:4" x14ac:dyDescent="0.3">
      <c r="C39" s="709"/>
      <c r="D39" s="709"/>
    </row>
    <row r="40" spans="3:4" x14ac:dyDescent="0.3">
      <c r="C40" s="709"/>
      <c r="D40" s="709"/>
    </row>
    <row r="41" spans="3:4" x14ac:dyDescent="0.3">
      <c r="C41" s="703"/>
      <c r="D41" s="703"/>
    </row>
    <row r="42" spans="3:4" x14ac:dyDescent="0.3">
      <c r="C42" s="709"/>
      <c r="D42" s="709"/>
    </row>
    <row r="43" spans="3:4" x14ac:dyDescent="0.3">
      <c r="C43" s="703"/>
      <c r="D43" s="703"/>
    </row>
    <row r="44" spans="3:4" x14ac:dyDescent="0.3">
      <c r="C44" s="709"/>
      <c r="D44" s="709"/>
    </row>
    <row r="45" spans="3:4" x14ac:dyDescent="0.3">
      <c r="C45" s="703"/>
      <c r="D45" s="703"/>
    </row>
    <row r="46" spans="3:4" x14ac:dyDescent="0.3">
      <c r="C46" s="709"/>
      <c r="D46" s="709"/>
    </row>
    <row r="47" spans="3:4" x14ac:dyDescent="0.3">
      <c r="C47" s="703"/>
      <c r="D47" s="703"/>
    </row>
    <row r="48" spans="3:4" x14ac:dyDescent="0.3">
      <c r="C48" s="707"/>
      <c r="D48" s="707"/>
    </row>
    <row r="49" spans="3:4" x14ac:dyDescent="0.3">
      <c r="C49" s="703"/>
      <c r="D49" s="703"/>
    </row>
    <row r="50" spans="3:4" x14ac:dyDescent="0.3">
      <c r="C50" s="709"/>
      <c r="D50" s="709"/>
    </row>
    <row r="51" spans="3:4" x14ac:dyDescent="0.3">
      <c r="C51" s="709"/>
      <c r="D51" s="709"/>
    </row>
    <row r="52" spans="3:4" x14ac:dyDescent="0.3">
      <c r="C52" s="709"/>
      <c r="D52" s="709"/>
    </row>
    <row r="53" spans="3:4" x14ac:dyDescent="0.3">
      <c r="C53" s="703"/>
      <c r="D53" s="703"/>
    </row>
  </sheetData>
  <mergeCells count="24">
    <mergeCell ref="C53:D53"/>
    <mergeCell ref="C42:D42"/>
    <mergeCell ref="C43:D43"/>
    <mergeCell ref="C44:D44"/>
    <mergeCell ref="C45:D45"/>
    <mergeCell ref="C46:D46"/>
    <mergeCell ref="C47:D47"/>
    <mergeCell ref="C48:D48"/>
    <mergeCell ref="C49:D49"/>
    <mergeCell ref="C50:D50"/>
    <mergeCell ref="C51:D51"/>
    <mergeCell ref="C52:D52"/>
    <mergeCell ref="C41:D41"/>
    <mergeCell ref="D5:D6"/>
    <mergeCell ref="E5:E6"/>
    <mergeCell ref="F5:J5"/>
    <mergeCell ref="C33:D33"/>
    <mergeCell ref="C34:D34"/>
    <mergeCell ref="C35:D35"/>
    <mergeCell ref="C36:D36"/>
    <mergeCell ref="C37:D37"/>
    <mergeCell ref="C38:D38"/>
    <mergeCell ref="C39:D39"/>
    <mergeCell ref="C40:D40"/>
  </mergeCells>
  <hyperlinks>
    <hyperlink ref="C2" location="Santrauka!B8" display="EU LI1 forma. Apskaitos ir prudencinio konsolidavimo apimčių skirtumai ir finansinių ataskaitų kategorijų priskyrimas prie reguliavimo rizikos kategorijų " xr:uid="{4DCB6E4D-F942-4BA8-B882-B6065FD297E6}"/>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7298-B386-4E2F-AF8C-AFAA0385200B}">
  <sheetPr>
    <tabColor rgb="FF575783"/>
  </sheetPr>
  <dimension ref="A2:S65"/>
  <sheetViews>
    <sheetView topLeftCell="A5" workbookViewId="0">
      <selection activeCell="C70" sqref="C70"/>
    </sheetView>
  </sheetViews>
  <sheetFormatPr defaultColWidth="8.6640625" defaultRowHeight="13.8" x14ac:dyDescent="0.3"/>
  <cols>
    <col min="1" max="1" width="5" style="635" customWidth="1"/>
    <col min="2" max="2" width="6.109375" style="636" customWidth="1"/>
    <col min="3" max="3" width="72.5546875" style="635" customWidth="1"/>
    <col min="4" max="4" width="21.5546875" style="635" customWidth="1"/>
    <col min="5" max="5" width="27" style="635" bestFit="1" customWidth="1"/>
    <col min="6" max="13" width="21.5546875" style="635" customWidth="1"/>
    <col min="14" max="14" width="23.5546875" style="635" customWidth="1"/>
    <col min="15" max="18" width="21" style="635" customWidth="1"/>
    <col min="19" max="19" width="17.44140625" style="635" bestFit="1" customWidth="1"/>
    <col min="20" max="16384" width="8.6640625" style="635"/>
  </cols>
  <sheetData>
    <row r="2" spans="2:19" ht="21" x14ac:dyDescent="0.4">
      <c r="B2" s="118" t="s">
        <v>1685</v>
      </c>
    </row>
    <row r="3" spans="2:19" ht="14.4" x14ac:dyDescent="0.3">
      <c r="C3" s="629"/>
    </row>
    <row r="4" spans="2:19" ht="15" customHeight="1" x14ac:dyDescent="0.3">
      <c r="B4" s="645"/>
      <c r="C4" s="642" t="s">
        <v>1733</v>
      </c>
      <c r="D4" s="643" t="s">
        <v>241</v>
      </c>
      <c r="E4" s="643" t="s">
        <v>256</v>
      </c>
      <c r="F4" s="643" t="s">
        <v>257</v>
      </c>
      <c r="G4" s="643" t="s">
        <v>258</v>
      </c>
      <c r="H4" s="643" t="s">
        <v>259</v>
      </c>
      <c r="I4" s="643" t="s">
        <v>260</v>
      </c>
      <c r="J4" s="643" t="s">
        <v>1050</v>
      </c>
      <c r="K4" s="643" t="s">
        <v>1051</v>
      </c>
      <c r="L4" s="643" t="s">
        <v>1096</v>
      </c>
      <c r="M4" s="643" t="s">
        <v>1097</v>
      </c>
      <c r="N4" s="643" t="s">
        <v>1098</v>
      </c>
      <c r="O4" s="643" t="s">
        <v>1099</v>
      </c>
      <c r="P4" s="643" t="s">
        <v>1174</v>
      </c>
      <c r="Q4" s="643" t="s">
        <v>1175</v>
      </c>
      <c r="R4" s="643" t="s">
        <v>1176</v>
      </c>
      <c r="S4" s="643" t="s">
        <v>1373</v>
      </c>
    </row>
    <row r="5" spans="2:19" ht="76.5" customHeight="1" x14ac:dyDescent="0.3">
      <c r="B5" s="645"/>
      <c r="C5" s="642"/>
      <c r="D5" s="755" t="s">
        <v>1734</v>
      </c>
      <c r="E5" s="755"/>
      <c r="F5" s="755"/>
      <c r="G5" s="755"/>
      <c r="H5" s="755"/>
      <c r="I5" s="755" t="s">
        <v>1735</v>
      </c>
      <c r="J5" s="755"/>
      <c r="K5" s="755"/>
      <c r="L5" s="755" t="s">
        <v>1736</v>
      </c>
      <c r="M5" s="755"/>
      <c r="N5" s="721" t="s">
        <v>1737</v>
      </c>
      <c r="O5" s="721" t="s">
        <v>1738</v>
      </c>
      <c r="P5" s="721" t="s">
        <v>1739</v>
      </c>
      <c r="Q5" s="721" t="s">
        <v>1740</v>
      </c>
      <c r="R5" s="721" t="s">
        <v>1741</v>
      </c>
      <c r="S5" s="721" t="s">
        <v>1742</v>
      </c>
    </row>
    <row r="6" spans="2:19" ht="96.6" x14ac:dyDescent="0.3">
      <c r="B6" s="645"/>
      <c r="C6" s="642"/>
      <c r="D6" s="644"/>
      <c r="E6" s="105" t="s">
        <v>1743</v>
      </c>
      <c r="F6" s="105" t="s">
        <v>1744</v>
      </c>
      <c r="G6" s="105" t="s">
        <v>1745</v>
      </c>
      <c r="H6" s="105" t="s">
        <v>1746</v>
      </c>
      <c r="I6" s="105"/>
      <c r="J6" s="105" t="s">
        <v>1747</v>
      </c>
      <c r="K6" s="105" t="s">
        <v>1748</v>
      </c>
      <c r="L6" s="644"/>
      <c r="M6" s="71" t="s">
        <v>1749</v>
      </c>
      <c r="N6" s="721"/>
      <c r="O6" s="721"/>
      <c r="P6" s="721"/>
      <c r="Q6" s="721"/>
      <c r="R6" s="721"/>
      <c r="S6" s="721"/>
    </row>
    <row r="7" spans="2:19" x14ac:dyDescent="0.3">
      <c r="B7" s="646">
        <v>1</v>
      </c>
      <c r="C7" s="647" t="s">
        <v>1628</v>
      </c>
      <c r="D7" s="585" t="s">
        <v>1793</v>
      </c>
      <c r="E7" s="585">
        <v>22.965</v>
      </c>
      <c r="F7" s="585">
        <v>2.3119999999999998</v>
      </c>
      <c r="G7" s="585" t="s">
        <v>1794</v>
      </c>
      <c r="H7" s="585" t="s">
        <v>1795</v>
      </c>
      <c r="I7" s="585" t="s">
        <v>1796</v>
      </c>
      <c r="J7" s="585" t="s">
        <v>1797</v>
      </c>
      <c r="K7" s="585" t="s">
        <v>1798</v>
      </c>
      <c r="L7" s="648">
        <v>363039</v>
      </c>
      <c r="M7" s="648">
        <v>193209</v>
      </c>
      <c r="N7" s="649" t="s">
        <v>1799</v>
      </c>
      <c r="O7" s="649" t="s">
        <v>1800</v>
      </c>
      <c r="P7" s="649" t="s">
        <v>1801</v>
      </c>
      <c r="Q7" s="649" t="s">
        <v>1802</v>
      </c>
      <c r="R7" s="649" t="s">
        <v>1803</v>
      </c>
      <c r="S7" s="649">
        <v>4</v>
      </c>
    </row>
    <row r="8" spans="2:19" x14ac:dyDescent="0.3">
      <c r="B8" s="646">
        <v>2</v>
      </c>
      <c r="C8" s="650" t="s">
        <v>1629</v>
      </c>
      <c r="D8" s="651" t="s">
        <v>1804</v>
      </c>
      <c r="E8" s="651"/>
      <c r="F8" s="651"/>
      <c r="G8" s="651" t="s">
        <v>1805</v>
      </c>
      <c r="H8" s="651" t="s">
        <v>1806</v>
      </c>
      <c r="I8" s="651" t="s">
        <v>1807</v>
      </c>
      <c r="J8" s="651" t="s">
        <v>1808</v>
      </c>
      <c r="K8" s="651" t="s">
        <v>1809</v>
      </c>
      <c r="L8" s="652">
        <v>20463</v>
      </c>
      <c r="M8" s="652">
        <v>7587</v>
      </c>
      <c r="N8" s="652"/>
      <c r="O8" s="652" t="s">
        <v>1810</v>
      </c>
      <c r="P8" s="652" t="s">
        <v>1811</v>
      </c>
      <c r="Q8" s="652" t="s">
        <v>1812</v>
      </c>
      <c r="R8" s="652" t="s">
        <v>1813</v>
      </c>
      <c r="S8" s="652">
        <v>4</v>
      </c>
    </row>
    <row r="9" spans="2:19" x14ac:dyDescent="0.3">
      <c r="B9" s="646">
        <v>3</v>
      </c>
      <c r="C9" s="650" t="s">
        <v>1630</v>
      </c>
      <c r="D9" s="651" t="s">
        <v>1814</v>
      </c>
      <c r="E9" s="651">
        <v>2.1629999999999998</v>
      </c>
      <c r="F9" s="651"/>
      <c r="G9" s="651" t="s">
        <v>1815</v>
      </c>
      <c r="H9" s="651">
        <v>0</v>
      </c>
      <c r="I9" s="651" t="s">
        <v>1816</v>
      </c>
      <c r="J9" s="651" t="s">
        <v>1817</v>
      </c>
      <c r="K9" s="651">
        <v>0</v>
      </c>
      <c r="L9" s="652">
        <v>1675</v>
      </c>
      <c r="M9" s="652">
        <v>670</v>
      </c>
      <c r="N9" s="652"/>
      <c r="O9" s="652" t="s">
        <v>1818</v>
      </c>
      <c r="P9" s="652">
        <v>0</v>
      </c>
      <c r="Q9" s="652">
        <v>0</v>
      </c>
      <c r="R9" s="652" t="s">
        <v>1819</v>
      </c>
      <c r="S9" s="652">
        <v>3</v>
      </c>
    </row>
    <row r="10" spans="2:19" x14ac:dyDescent="0.3">
      <c r="B10" s="646">
        <v>4</v>
      </c>
      <c r="C10" s="653" t="s">
        <v>1631</v>
      </c>
      <c r="D10" s="654">
        <v>0</v>
      </c>
      <c r="E10" s="654">
        <v>0</v>
      </c>
      <c r="F10" s="654"/>
      <c r="G10" s="654">
        <v>0</v>
      </c>
      <c r="H10" s="654">
        <v>0</v>
      </c>
      <c r="I10" s="654">
        <v>0</v>
      </c>
      <c r="J10" s="654">
        <v>0</v>
      </c>
      <c r="K10" s="654">
        <v>0</v>
      </c>
      <c r="L10" s="652"/>
      <c r="M10" s="652"/>
      <c r="N10" s="652"/>
      <c r="O10" s="652">
        <v>0</v>
      </c>
      <c r="P10" s="652">
        <v>0</v>
      </c>
      <c r="Q10" s="652">
        <v>0</v>
      </c>
      <c r="R10" s="652">
        <v>0</v>
      </c>
      <c r="S10" s="652">
        <v>0</v>
      </c>
    </row>
    <row r="11" spans="2:19" x14ac:dyDescent="0.3">
      <c r="B11" s="646">
        <v>5</v>
      </c>
      <c r="C11" s="653" t="s">
        <v>1632</v>
      </c>
      <c r="D11" s="654" t="s">
        <v>1820</v>
      </c>
      <c r="E11" s="654">
        <v>1.966</v>
      </c>
      <c r="F11" s="654"/>
      <c r="G11" s="654">
        <v>0</v>
      </c>
      <c r="H11" s="654">
        <v>0</v>
      </c>
      <c r="I11" s="654">
        <v>0</v>
      </c>
      <c r="J11" s="654">
        <v>0</v>
      </c>
      <c r="K11" s="654">
        <v>0</v>
      </c>
      <c r="L11" s="652">
        <v>547</v>
      </c>
      <c r="M11" s="652">
        <v>216</v>
      </c>
      <c r="N11" s="652" t="s">
        <v>1821</v>
      </c>
      <c r="O11" s="652" t="s">
        <v>1820</v>
      </c>
      <c r="P11" s="652">
        <v>0</v>
      </c>
      <c r="Q11" s="652">
        <v>0</v>
      </c>
      <c r="R11" s="652">
        <v>0</v>
      </c>
      <c r="S11" s="652">
        <v>1</v>
      </c>
    </row>
    <row r="12" spans="2:19" x14ac:dyDescent="0.3">
      <c r="B12" s="646">
        <v>6</v>
      </c>
      <c r="C12" s="653" t="s">
        <v>1633</v>
      </c>
      <c r="D12" s="654">
        <v>0</v>
      </c>
      <c r="E12" s="654"/>
      <c r="F12" s="654"/>
      <c r="G12" s="654">
        <v>0</v>
      </c>
      <c r="H12" s="654">
        <v>0</v>
      </c>
      <c r="I12" s="654">
        <v>0</v>
      </c>
      <c r="J12" s="654">
        <v>0</v>
      </c>
      <c r="K12" s="654">
        <v>0</v>
      </c>
      <c r="L12" s="652"/>
      <c r="M12" s="652"/>
      <c r="N12" s="652"/>
      <c r="O12" s="652">
        <v>0</v>
      </c>
      <c r="P12" s="652">
        <v>0</v>
      </c>
      <c r="Q12" s="652">
        <v>0</v>
      </c>
      <c r="R12" s="652">
        <v>0</v>
      </c>
      <c r="S12" s="652">
        <v>0</v>
      </c>
    </row>
    <row r="13" spans="2:19" x14ac:dyDescent="0.3">
      <c r="B13" s="646">
        <v>7</v>
      </c>
      <c r="C13" s="653" t="s">
        <v>1634</v>
      </c>
      <c r="D13" s="654" t="s">
        <v>1822</v>
      </c>
      <c r="E13" s="654">
        <v>0.19700000000000001</v>
      </c>
      <c r="F13" s="654"/>
      <c r="G13" s="654" t="s">
        <v>1815</v>
      </c>
      <c r="H13" s="654">
        <v>0</v>
      </c>
      <c r="I13" s="654" t="s">
        <v>1816</v>
      </c>
      <c r="J13" s="654" t="s">
        <v>1817</v>
      </c>
      <c r="K13" s="654">
        <v>0</v>
      </c>
      <c r="L13" s="652">
        <v>1127</v>
      </c>
      <c r="M13" s="652">
        <v>454</v>
      </c>
      <c r="N13" s="652"/>
      <c r="O13" s="652" t="s">
        <v>1823</v>
      </c>
      <c r="P13" s="652">
        <v>0</v>
      </c>
      <c r="Q13" s="652">
        <v>0</v>
      </c>
      <c r="R13" s="652" t="s">
        <v>1819</v>
      </c>
      <c r="S13" s="652">
        <v>4</v>
      </c>
    </row>
    <row r="14" spans="2:19" x14ac:dyDescent="0.3">
      <c r="B14" s="646">
        <v>8</v>
      </c>
      <c r="C14" s="653" t="s">
        <v>1635</v>
      </c>
      <c r="D14" s="654">
        <v>0</v>
      </c>
      <c r="E14" s="654">
        <v>0</v>
      </c>
      <c r="F14" s="654"/>
      <c r="G14" s="654">
        <v>0</v>
      </c>
      <c r="H14" s="654">
        <v>0</v>
      </c>
      <c r="I14" s="654">
        <v>0</v>
      </c>
      <c r="J14" s="654">
        <v>0</v>
      </c>
      <c r="K14" s="654">
        <v>0</v>
      </c>
      <c r="L14" s="652"/>
      <c r="M14" s="652"/>
      <c r="N14" s="652"/>
      <c r="O14" s="652">
        <v>0</v>
      </c>
      <c r="P14" s="652">
        <v>0</v>
      </c>
      <c r="Q14" s="652">
        <v>0</v>
      </c>
      <c r="R14" s="652">
        <v>0</v>
      </c>
      <c r="S14" s="652">
        <v>0</v>
      </c>
    </row>
    <row r="15" spans="2:19" x14ac:dyDescent="0.3">
      <c r="B15" s="646">
        <v>9</v>
      </c>
      <c r="C15" s="650" t="s">
        <v>1636</v>
      </c>
      <c r="D15" s="651" t="s">
        <v>1824</v>
      </c>
      <c r="E15" s="651">
        <v>0</v>
      </c>
      <c r="F15" s="651">
        <v>0</v>
      </c>
      <c r="G15" s="651" t="s">
        <v>1825</v>
      </c>
      <c r="H15" s="651" t="s">
        <v>1826</v>
      </c>
      <c r="I15" s="651" t="s">
        <v>1827</v>
      </c>
      <c r="J15" s="651" t="s">
        <v>1828</v>
      </c>
      <c r="K15" s="651" t="s">
        <v>1829</v>
      </c>
      <c r="L15" s="652">
        <v>125299</v>
      </c>
      <c r="M15" s="652">
        <v>100981</v>
      </c>
      <c r="N15" s="652"/>
      <c r="O15" s="652" t="s">
        <v>1830</v>
      </c>
      <c r="P15" s="652" t="s">
        <v>1831</v>
      </c>
      <c r="Q15" s="652">
        <v>0</v>
      </c>
      <c r="R15" s="652" t="s">
        <v>1832</v>
      </c>
      <c r="S15" s="652">
        <v>3</v>
      </c>
    </row>
    <row r="16" spans="2:19" x14ac:dyDescent="0.3">
      <c r="B16" s="646">
        <v>10</v>
      </c>
      <c r="C16" s="653" t="s">
        <v>1637</v>
      </c>
      <c r="D16" s="651" t="s">
        <v>1833</v>
      </c>
      <c r="E16" s="651"/>
      <c r="F16" s="651"/>
      <c r="G16" s="651" t="s">
        <v>1834</v>
      </c>
      <c r="H16" s="651" t="s">
        <v>1835</v>
      </c>
      <c r="I16" s="651" t="s">
        <v>1836</v>
      </c>
      <c r="J16" s="651" t="s">
        <v>1837</v>
      </c>
      <c r="K16" s="651" t="s">
        <v>1838</v>
      </c>
      <c r="L16" s="652">
        <v>36236</v>
      </c>
      <c r="M16" s="652">
        <v>31534</v>
      </c>
      <c r="N16" s="652" t="s">
        <v>1839</v>
      </c>
      <c r="O16" s="652" t="s">
        <v>1840</v>
      </c>
      <c r="P16" s="652">
        <v>0</v>
      </c>
      <c r="Q16" s="652">
        <v>0</v>
      </c>
      <c r="R16" s="652" t="s">
        <v>1841</v>
      </c>
      <c r="S16" s="652">
        <v>3</v>
      </c>
    </row>
    <row r="17" spans="2:19" x14ac:dyDescent="0.3">
      <c r="B17" s="646">
        <v>11</v>
      </c>
      <c r="C17" s="653" t="s">
        <v>1638</v>
      </c>
      <c r="D17" s="651" t="s">
        <v>1842</v>
      </c>
      <c r="E17" s="651"/>
      <c r="F17" s="651"/>
      <c r="G17" s="651" t="s">
        <v>1843</v>
      </c>
      <c r="H17" s="651" t="s">
        <v>1844</v>
      </c>
      <c r="I17" s="651" t="s">
        <v>1845</v>
      </c>
      <c r="J17" s="651">
        <v>0</v>
      </c>
      <c r="K17" s="651" t="s">
        <v>1837</v>
      </c>
      <c r="L17" s="652">
        <v>535</v>
      </c>
      <c r="M17" s="652">
        <v>464</v>
      </c>
      <c r="N17" s="652"/>
      <c r="O17" s="652" t="s">
        <v>1846</v>
      </c>
      <c r="P17" s="652" t="s">
        <v>1847</v>
      </c>
      <c r="Q17" s="652">
        <v>0</v>
      </c>
      <c r="R17" s="652" t="s">
        <v>1848</v>
      </c>
      <c r="S17" s="652">
        <v>4</v>
      </c>
    </row>
    <row r="18" spans="2:19" x14ac:dyDescent="0.3">
      <c r="B18" s="646">
        <v>12</v>
      </c>
      <c r="C18" s="653" t="s">
        <v>1639</v>
      </c>
      <c r="D18" s="651">
        <v>0</v>
      </c>
      <c r="E18" s="651"/>
      <c r="F18" s="651"/>
      <c r="G18" s="651">
        <v>0</v>
      </c>
      <c r="H18" s="651">
        <v>0</v>
      </c>
      <c r="I18" s="651">
        <v>0</v>
      </c>
      <c r="J18" s="651">
        <v>0</v>
      </c>
      <c r="K18" s="651">
        <v>0</v>
      </c>
      <c r="L18" s="652"/>
      <c r="M18" s="652"/>
      <c r="N18" s="652"/>
      <c r="O18" s="652">
        <v>0</v>
      </c>
      <c r="P18" s="652">
        <v>0</v>
      </c>
      <c r="Q18" s="652">
        <v>0</v>
      </c>
      <c r="R18" s="652">
        <v>0</v>
      </c>
      <c r="S18" s="652">
        <v>0</v>
      </c>
    </row>
    <row r="19" spans="2:19" x14ac:dyDescent="0.3">
      <c r="B19" s="646">
        <v>13</v>
      </c>
      <c r="C19" s="653" t="s">
        <v>1640</v>
      </c>
      <c r="D19" s="651" t="s">
        <v>1849</v>
      </c>
      <c r="E19" s="651"/>
      <c r="F19" s="651"/>
      <c r="G19" s="651" t="s">
        <v>1850</v>
      </c>
      <c r="H19" s="651">
        <v>0</v>
      </c>
      <c r="I19" s="651" t="s">
        <v>1851</v>
      </c>
      <c r="J19" s="651" t="s">
        <v>1852</v>
      </c>
      <c r="K19" s="651">
        <v>0</v>
      </c>
      <c r="L19" s="652">
        <v>1038</v>
      </c>
      <c r="M19" s="652">
        <v>855</v>
      </c>
      <c r="N19" s="652"/>
      <c r="O19" s="652" t="s">
        <v>1853</v>
      </c>
      <c r="P19" s="652">
        <v>0</v>
      </c>
      <c r="Q19" s="652">
        <v>0</v>
      </c>
      <c r="R19" s="652" t="s">
        <v>1854</v>
      </c>
      <c r="S19" s="652">
        <v>2</v>
      </c>
    </row>
    <row r="20" spans="2:19" x14ac:dyDescent="0.3">
      <c r="B20" s="646">
        <v>14</v>
      </c>
      <c r="C20" s="653" t="s">
        <v>1641</v>
      </c>
      <c r="D20" s="651" t="s">
        <v>1855</v>
      </c>
      <c r="E20" s="651"/>
      <c r="F20" s="651"/>
      <c r="G20" s="651" t="s">
        <v>1856</v>
      </c>
      <c r="H20" s="651" t="s">
        <v>1857</v>
      </c>
      <c r="I20" s="651" t="s">
        <v>1858</v>
      </c>
      <c r="J20" s="651" t="s">
        <v>1859</v>
      </c>
      <c r="K20" s="651" t="s">
        <v>1852</v>
      </c>
      <c r="L20" s="652">
        <v>157</v>
      </c>
      <c r="M20" s="652">
        <v>129</v>
      </c>
      <c r="N20" s="652"/>
      <c r="O20" s="652" t="s">
        <v>1860</v>
      </c>
      <c r="P20" s="652">
        <v>0</v>
      </c>
      <c r="Q20" s="652">
        <v>0</v>
      </c>
      <c r="R20" s="652" t="s">
        <v>1854</v>
      </c>
      <c r="S20" s="652">
        <v>2</v>
      </c>
    </row>
    <row r="21" spans="2:19" x14ac:dyDescent="0.3">
      <c r="B21" s="646">
        <v>15</v>
      </c>
      <c r="C21" s="653" t="s">
        <v>1642</v>
      </c>
      <c r="D21" s="651" t="s">
        <v>1861</v>
      </c>
      <c r="E21" s="651"/>
      <c r="F21" s="651"/>
      <c r="G21" s="651" t="s">
        <v>1862</v>
      </c>
      <c r="H21" s="651">
        <v>0</v>
      </c>
      <c r="I21" s="651" t="s">
        <v>1863</v>
      </c>
      <c r="J21" s="651" t="s">
        <v>1837</v>
      </c>
      <c r="K21" s="651">
        <v>0</v>
      </c>
      <c r="L21" s="652">
        <v>134</v>
      </c>
      <c r="M21" s="652">
        <v>126</v>
      </c>
      <c r="N21" s="652"/>
      <c r="O21" s="652" t="s">
        <v>1861</v>
      </c>
      <c r="P21" s="652">
        <v>0</v>
      </c>
      <c r="Q21" s="652">
        <v>0</v>
      </c>
      <c r="R21" s="652">
        <v>0</v>
      </c>
      <c r="S21" s="652">
        <v>2</v>
      </c>
    </row>
    <row r="22" spans="2:19" ht="27.6" x14ac:dyDescent="0.3">
      <c r="B22" s="646">
        <v>16</v>
      </c>
      <c r="C22" s="656" t="s">
        <v>1643</v>
      </c>
      <c r="D22" s="651" t="s">
        <v>1864</v>
      </c>
      <c r="E22" s="651"/>
      <c r="F22" s="651"/>
      <c r="G22" s="651" t="s">
        <v>1865</v>
      </c>
      <c r="H22" s="651" t="s">
        <v>1866</v>
      </c>
      <c r="I22" s="651" t="s">
        <v>1867</v>
      </c>
      <c r="J22" s="651" t="s">
        <v>1858</v>
      </c>
      <c r="K22" s="651" t="s">
        <v>1845</v>
      </c>
      <c r="L22" s="652">
        <v>11861</v>
      </c>
      <c r="M22" s="652">
        <v>8218</v>
      </c>
      <c r="N22" s="652"/>
      <c r="O22" s="652" t="s">
        <v>1868</v>
      </c>
      <c r="P22" s="652" t="s">
        <v>1869</v>
      </c>
      <c r="Q22" s="652">
        <v>0</v>
      </c>
      <c r="R22" s="652" t="s">
        <v>1819</v>
      </c>
      <c r="S22" s="652">
        <v>3</v>
      </c>
    </row>
    <row r="23" spans="2:19" x14ac:dyDescent="0.3">
      <c r="B23" s="646">
        <v>17</v>
      </c>
      <c r="C23" s="653" t="s">
        <v>1644</v>
      </c>
      <c r="D23" s="655" t="s">
        <v>1870</v>
      </c>
      <c r="E23" s="655"/>
      <c r="F23" s="655"/>
      <c r="G23" s="655" t="s">
        <v>1871</v>
      </c>
      <c r="H23" s="655">
        <v>0</v>
      </c>
      <c r="I23" s="655" t="s">
        <v>1872</v>
      </c>
      <c r="J23" s="655" t="s">
        <v>1873</v>
      </c>
      <c r="K23" s="655">
        <v>0</v>
      </c>
      <c r="L23" s="652">
        <v>12839</v>
      </c>
      <c r="M23" s="652">
        <v>5972</v>
      </c>
      <c r="N23" s="652"/>
      <c r="O23" s="652" t="s">
        <v>1874</v>
      </c>
      <c r="P23" s="652" t="s">
        <v>1875</v>
      </c>
      <c r="Q23" s="652">
        <v>0</v>
      </c>
      <c r="R23" s="652" t="s">
        <v>1848</v>
      </c>
      <c r="S23" s="652">
        <v>4</v>
      </c>
    </row>
    <row r="24" spans="2:19" x14ac:dyDescent="0.3">
      <c r="B24" s="646">
        <v>18</v>
      </c>
      <c r="C24" s="653" t="s">
        <v>1645</v>
      </c>
      <c r="D24" s="655" t="s">
        <v>1876</v>
      </c>
      <c r="E24" s="655"/>
      <c r="F24" s="655"/>
      <c r="G24" s="655" t="s">
        <v>1877</v>
      </c>
      <c r="H24" s="655">
        <v>0</v>
      </c>
      <c r="I24" s="655" t="s">
        <v>1878</v>
      </c>
      <c r="J24" s="655" t="s">
        <v>1852</v>
      </c>
      <c r="K24" s="655">
        <v>0</v>
      </c>
      <c r="L24" s="652"/>
      <c r="M24" s="652">
        <v>936</v>
      </c>
      <c r="N24" s="652"/>
      <c r="O24" s="652" t="s">
        <v>1876</v>
      </c>
      <c r="P24" s="652">
        <v>0</v>
      </c>
      <c r="Q24" s="652">
        <v>0</v>
      </c>
      <c r="R24" s="652">
        <v>0</v>
      </c>
      <c r="S24" s="652">
        <v>2</v>
      </c>
    </row>
    <row r="25" spans="2:19" x14ac:dyDescent="0.3">
      <c r="B25" s="646">
        <v>19</v>
      </c>
      <c r="C25" s="653" t="s">
        <v>1646</v>
      </c>
      <c r="D25" s="655">
        <v>0</v>
      </c>
      <c r="E25" s="655">
        <v>0</v>
      </c>
      <c r="F25" s="655"/>
      <c r="G25" s="655">
        <v>0</v>
      </c>
      <c r="H25" s="655">
        <v>0</v>
      </c>
      <c r="I25" s="655">
        <v>0</v>
      </c>
      <c r="J25" s="655">
        <v>0</v>
      </c>
      <c r="K25" s="655">
        <v>0</v>
      </c>
      <c r="L25" s="652"/>
      <c r="M25" s="652"/>
      <c r="N25" s="652"/>
      <c r="O25" s="652">
        <v>0</v>
      </c>
      <c r="P25" s="652">
        <v>0</v>
      </c>
      <c r="Q25" s="652">
        <v>0</v>
      </c>
      <c r="R25" s="652">
        <v>0</v>
      </c>
      <c r="S25" s="652">
        <v>0</v>
      </c>
    </row>
    <row r="26" spans="2:19" x14ac:dyDescent="0.3">
      <c r="B26" s="646">
        <v>20</v>
      </c>
      <c r="C26" s="653" t="s">
        <v>1647</v>
      </c>
      <c r="D26" s="655" t="s">
        <v>1879</v>
      </c>
      <c r="E26" s="655"/>
      <c r="F26" s="655"/>
      <c r="G26" s="655" t="s">
        <v>1880</v>
      </c>
      <c r="H26" s="655">
        <v>0</v>
      </c>
      <c r="I26" s="655" t="s">
        <v>1881</v>
      </c>
      <c r="J26" s="655" t="s">
        <v>1852</v>
      </c>
      <c r="K26" s="655">
        <v>0</v>
      </c>
      <c r="L26" s="652">
        <v>2563</v>
      </c>
      <c r="M26" s="652">
        <v>1855</v>
      </c>
      <c r="N26" s="652"/>
      <c r="O26" s="652" t="s">
        <v>1882</v>
      </c>
      <c r="P26" s="652" t="s">
        <v>1883</v>
      </c>
      <c r="Q26" s="652">
        <v>0</v>
      </c>
      <c r="R26" s="652" t="s">
        <v>1848</v>
      </c>
      <c r="S26" s="652">
        <v>2</v>
      </c>
    </row>
    <row r="27" spans="2:19" x14ac:dyDescent="0.3">
      <c r="B27" s="646">
        <v>21</v>
      </c>
      <c r="C27" s="653" t="s">
        <v>1648</v>
      </c>
      <c r="D27" s="655">
        <v>0</v>
      </c>
      <c r="E27" s="655"/>
      <c r="F27" s="655"/>
      <c r="G27" s="655">
        <v>0</v>
      </c>
      <c r="H27" s="655">
        <v>0</v>
      </c>
      <c r="I27" s="655">
        <v>0</v>
      </c>
      <c r="J27" s="655">
        <v>0</v>
      </c>
      <c r="K27" s="655">
        <v>0</v>
      </c>
      <c r="L27" s="652"/>
      <c r="M27" s="652"/>
      <c r="N27" s="652"/>
      <c r="O27" s="652">
        <v>0</v>
      </c>
      <c r="P27" s="652">
        <v>0</v>
      </c>
      <c r="Q27" s="652">
        <v>0</v>
      </c>
      <c r="R27" s="652">
        <v>0</v>
      </c>
      <c r="S27" s="652">
        <v>0</v>
      </c>
    </row>
    <row r="28" spans="2:19" x14ac:dyDescent="0.3">
      <c r="B28" s="646">
        <v>22</v>
      </c>
      <c r="C28" s="653" t="s">
        <v>1649</v>
      </c>
      <c r="D28" s="655" t="s">
        <v>1884</v>
      </c>
      <c r="E28" s="655"/>
      <c r="F28" s="655"/>
      <c r="G28" s="655" t="s">
        <v>1885</v>
      </c>
      <c r="H28" s="655" t="s">
        <v>1886</v>
      </c>
      <c r="I28" s="655" t="s">
        <v>1887</v>
      </c>
      <c r="J28" s="655" t="s">
        <v>1888</v>
      </c>
      <c r="K28" s="655" t="s">
        <v>1889</v>
      </c>
      <c r="L28" s="652">
        <v>4017</v>
      </c>
      <c r="M28" s="652">
        <v>3186</v>
      </c>
      <c r="N28" s="652"/>
      <c r="O28" s="652" t="s">
        <v>1890</v>
      </c>
      <c r="P28" s="652">
        <v>0</v>
      </c>
      <c r="Q28" s="652">
        <v>0</v>
      </c>
      <c r="R28" s="652" t="s">
        <v>1848</v>
      </c>
      <c r="S28" s="652">
        <v>3</v>
      </c>
    </row>
    <row r="29" spans="2:19" x14ac:dyDescent="0.3">
      <c r="B29" s="646">
        <v>23</v>
      </c>
      <c r="C29" s="653" t="s">
        <v>1650</v>
      </c>
      <c r="D29" s="655" t="s">
        <v>1891</v>
      </c>
      <c r="E29" s="655"/>
      <c r="F29" s="655"/>
      <c r="G29" s="655" t="s">
        <v>1892</v>
      </c>
      <c r="H29" s="655" t="s">
        <v>1893</v>
      </c>
      <c r="I29" s="655" t="s">
        <v>1894</v>
      </c>
      <c r="J29" s="655" t="s">
        <v>1878</v>
      </c>
      <c r="K29" s="655" t="s">
        <v>1895</v>
      </c>
      <c r="L29" s="652">
        <v>4677</v>
      </c>
      <c r="M29" s="652">
        <v>3078</v>
      </c>
      <c r="N29" s="652"/>
      <c r="O29" s="652" t="s">
        <v>1896</v>
      </c>
      <c r="P29" s="652" t="s">
        <v>1897</v>
      </c>
      <c r="Q29" s="652">
        <v>0</v>
      </c>
      <c r="R29" s="652" t="s">
        <v>1819</v>
      </c>
      <c r="S29" s="652">
        <v>2</v>
      </c>
    </row>
    <row r="30" spans="2:19" x14ac:dyDescent="0.3">
      <c r="B30" s="646">
        <v>24</v>
      </c>
      <c r="C30" s="653" t="s">
        <v>1651</v>
      </c>
      <c r="D30" s="655" t="s">
        <v>1898</v>
      </c>
      <c r="E30" s="655"/>
      <c r="F30" s="655"/>
      <c r="G30" s="655" t="s">
        <v>1899</v>
      </c>
      <c r="H30" s="655" t="s">
        <v>1900</v>
      </c>
      <c r="I30" s="655" t="s">
        <v>1901</v>
      </c>
      <c r="J30" s="655" t="s">
        <v>1837</v>
      </c>
      <c r="K30" s="655" t="s">
        <v>1902</v>
      </c>
      <c r="L30" s="652">
        <v>8226</v>
      </c>
      <c r="M30" s="652">
        <v>7288</v>
      </c>
      <c r="N30" s="652"/>
      <c r="O30" s="652" t="s">
        <v>1898</v>
      </c>
      <c r="P30" s="652">
        <v>0</v>
      </c>
      <c r="Q30" s="652">
        <v>0</v>
      </c>
      <c r="R30" s="652">
        <v>0</v>
      </c>
      <c r="S30" s="652">
        <v>2</v>
      </c>
    </row>
    <row r="31" spans="2:19" x14ac:dyDescent="0.3">
      <c r="B31" s="646">
        <v>25</v>
      </c>
      <c r="C31" s="653" t="s">
        <v>1652</v>
      </c>
      <c r="D31" s="655" t="s">
        <v>1903</v>
      </c>
      <c r="E31" s="655"/>
      <c r="F31" s="655"/>
      <c r="G31" s="655" t="s">
        <v>1904</v>
      </c>
      <c r="H31" s="655" t="s">
        <v>1905</v>
      </c>
      <c r="I31" s="655" t="s">
        <v>1906</v>
      </c>
      <c r="J31" s="655" t="s">
        <v>1907</v>
      </c>
      <c r="K31" s="655" t="s">
        <v>1908</v>
      </c>
      <c r="L31" s="652">
        <v>16152</v>
      </c>
      <c r="M31" s="652">
        <v>15103</v>
      </c>
      <c r="N31" s="652"/>
      <c r="O31" s="652" t="s">
        <v>1909</v>
      </c>
      <c r="P31" s="652">
        <v>0</v>
      </c>
      <c r="Q31" s="652">
        <v>0</v>
      </c>
      <c r="R31" s="652" t="s">
        <v>1848</v>
      </c>
      <c r="S31" s="652">
        <v>2</v>
      </c>
    </row>
    <row r="32" spans="2:19" x14ac:dyDescent="0.3">
      <c r="B32" s="646">
        <v>26</v>
      </c>
      <c r="C32" s="653" t="s">
        <v>1653</v>
      </c>
      <c r="D32" s="655" t="s">
        <v>1910</v>
      </c>
      <c r="E32" s="655"/>
      <c r="F32" s="655"/>
      <c r="G32" s="655">
        <v>0</v>
      </c>
      <c r="H32" s="655">
        <v>0</v>
      </c>
      <c r="I32" s="655" t="s">
        <v>1911</v>
      </c>
      <c r="J32" s="655">
        <v>0</v>
      </c>
      <c r="K32" s="655">
        <v>0</v>
      </c>
      <c r="L32" s="652">
        <v>817</v>
      </c>
      <c r="M32" s="652">
        <v>536</v>
      </c>
      <c r="N32" s="652"/>
      <c r="O32" s="652" t="s">
        <v>1910</v>
      </c>
      <c r="P32" s="652">
        <v>0</v>
      </c>
      <c r="Q32" s="652">
        <v>0</v>
      </c>
      <c r="R32" s="652">
        <v>0</v>
      </c>
      <c r="S32" s="652">
        <v>4</v>
      </c>
    </row>
    <row r="33" spans="2:19" x14ac:dyDescent="0.3">
      <c r="B33" s="646">
        <v>27</v>
      </c>
      <c r="C33" s="653" t="s">
        <v>1654</v>
      </c>
      <c r="D33" s="655" t="s">
        <v>1912</v>
      </c>
      <c r="E33" s="655"/>
      <c r="F33" s="655"/>
      <c r="G33" s="655">
        <v>0</v>
      </c>
      <c r="H33" s="655">
        <v>0</v>
      </c>
      <c r="I33" s="655" t="s">
        <v>1913</v>
      </c>
      <c r="J33" s="655">
        <v>0</v>
      </c>
      <c r="K33" s="655">
        <v>0</v>
      </c>
      <c r="L33" s="652">
        <v>578</v>
      </c>
      <c r="M33" s="652">
        <v>140</v>
      </c>
      <c r="N33" s="652" t="s">
        <v>1914</v>
      </c>
      <c r="O33" s="652" t="s">
        <v>1915</v>
      </c>
      <c r="P33" s="652">
        <v>0</v>
      </c>
      <c r="Q33" s="652">
        <v>0</v>
      </c>
      <c r="R33" s="652" t="s">
        <v>1848</v>
      </c>
      <c r="S33" s="652">
        <v>2</v>
      </c>
    </row>
    <row r="34" spans="2:19" x14ac:dyDescent="0.3">
      <c r="B34" s="646">
        <v>28</v>
      </c>
      <c r="C34" s="653" t="s">
        <v>1655</v>
      </c>
      <c r="D34" s="655" t="s">
        <v>1916</v>
      </c>
      <c r="E34" s="655"/>
      <c r="F34" s="655"/>
      <c r="G34" s="655" t="s">
        <v>1917</v>
      </c>
      <c r="H34" s="655" t="s">
        <v>1848</v>
      </c>
      <c r="I34" s="655" t="s">
        <v>1881</v>
      </c>
      <c r="J34" s="655" t="s">
        <v>1918</v>
      </c>
      <c r="K34" s="655" t="s">
        <v>1837</v>
      </c>
      <c r="L34" s="652">
        <v>1934</v>
      </c>
      <c r="M34" s="652">
        <v>1358</v>
      </c>
      <c r="N34" s="652"/>
      <c r="O34" s="652" t="s">
        <v>1919</v>
      </c>
      <c r="P34" s="652" t="s">
        <v>1920</v>
      </c>
      <c r="Q34" s="652">
        <v>0</v>
      </c>
      <c r="R34" s="652" t="s">
        <v>1819</v>
      </c>
      <c r="S34" s="652">
        <v>3</v>
      </c>
    </row>
    <row r="35" spans="2:19" x14ac:dyDescent="0.3">
      <c r="B35" s="646">
        <v>29</v>
      </c>
      <c r="C35" s="653" t="s">
        <v>1656</v>
      </c>
      <c r="D35" s="655" t="s">
        <v>1921</v>
      </c>
      <c r="E35" s="655"/>
      <c r="F35" s="655"/>
      <c r="G35" s="655" t="s">
        <v>1922</v>
      </c>
      <c r="H35" s="655">
        <v>0</v>
      </c>
      <c r="I35" s="655" t="s">
        <v>1863</v>
      </c>
      <c r="J35" s="655" t="s">
        <v>1837</v>
      </c>
      <c r="K35" s="655">
        <v>0</v>
      </c>
      <c r="L35" s="652">
        <v>72</v>
      </c>
      <c r="M35" s="652">
        <v>15</v>
      </c>
      <c r="N35" s="652"/>
      <c r="O35" s="652" t="s">
        <v>1921</v>
      </c>
      <c r="P35" s="652">
        <v>0</v>
      </c>
      <c r="Q35" s="652">
        <v>0</v>
      </c>
      <c r="R35" s="652">
        <v>0</v>
      </c>
      <c r="S35" s="652">
        <v>2</v>
      </c>
    </row>
    <row r="36" spans="2:19" x14ac:dyDescent="0.3">
      <c r="B36" s="646">
        <v>30</v>
      </c>
      <c r="C36" s="653" t="s">
        <v>1657</v>
      </c>
      <c r="D36" s="655" t="s">
        <v>1923</v>
      </c>
      <c r="E36" s="655"/>
      <c r="F36" s="655"/>
      <c r="G36" s="655" t="s">
        <v>1924</v>
      </c>
      <c r="H36" s="655">
        <v>0</v>
      </c>
      <c r="I36" s="655" t="s">
        <v>1925</v>
      </c>
      <c r="J36" s="655">
        <v>0</v>
      </c>
      <c r="K36" s="655">
        <v>0</v>
      </c>
      <c r="L36" s="652">
        <v>7075</v>
      </c>
      <c r="M36" s="652">
        <v>7056</v>
      </c>
      <c r="N36" s="652" t="s">
        <v>1926</v>
      </c>
      <c r="O36" s="652" t="s">
        <v>1923</v>
      </c>
      <c r="P36" s="652">
        <v>0</v>
      </c>
      <c r="Q36" s="652">
        <v>0</v>
      </c>
      <c r="R36" s="652">
        <v>0</v>
      </c>
      <c r="S36" s="652">
        <v>1</v>
      </c>
    </row>
    <row r="37" spans="2:19" x14ac:dyDescent="0.3">
      <c r="B37" s="646">
        <v>31</v>
      </c>
      <c r="C37" s="653" t="s">
        <v>1658</v>
      </c>
      <c r="D37" s="655" t="s">
        <v>1927</v>
      </c>
      <c r="E37" s="655"/>
      <c r="F37" s="655"/>
      <c r="G37" s="655" t="s">
        <v>1928</v>
      </c>
      <c r="H37" s="655" t="s">
        <v>1929</v>
      </c>
      <c r="I37" s="655" t="s">
        <v>1930</v>
      </c>
      <c r="J37" s="655" t="s">
        <v>1931</v>
      </c>
      <c r="K37" s="655" t="s">
        <v>1932</v>
      </c>
      <c r="L37" s="652">
        <v>14236</v>
      </c>
      <c r="M37" s="652">
        <v>12728</v>
      </c>
      <c r="N37" s="652" t="s">
        <v>1933</v>
      </c>
      <c r="O37" s="652" t="s">
        <v>1934</v>
      </c>
      <c r="P37" s="652" t="s">
        <v>1935</v>
      </c>
      <c r="Q37" s="652">
        <v>0</v>
      </c>
      <c r="R37" s="652" t="s">
        <v>1854</v>
      </c>
      <c r="S37" s="652">
        <v>4</v>
      </c>
    </row>
    <row r="38" spans="2:19" x14ac:dyDescent="0.3">
      <c r="B38" s="646">
        <v>32</v>
      </c>
      <c r="C38" s="653" t="s">
        <v>1659</v>
      </c>
      <c r="D38" s="655" t="s">
        <v>1936</v>
      </c>
      <c r="E38" s="655"/>
      <c r="F38" s="655"/>
      <c r="G38" s="655" t="s">
        <v>1937</v>
      </c>
      <c r="H38" s="655" t="s">
        <v>1938</v>
      </c>
      <c r="I38" s="655" t="s">
        <v>1918</v>
      </c>
      <c r="J38" s="655" t="s">
        <v>1925</v>
      </c>
      <c r="K38" s="655" t="s">
        <v>1837</v>
      </c>
      <c r="L38" s="652">
        <v>414</v>
      </c>
      <c r="M38" s="652">
        <v>317</v>
      </c>
      <c r="N38" s="652"/>
      <c r="O38" s="652" t="s">
        <v>1939</v>
      </c>
      <c r="P38" s="652">
        <v>0</v>
      </c>
      <c r="Q38" s="652">
        <v>0</v>
      </c>
      <c r="R38" s="652" t="s">
        <v>1848</v>
      </c>
      <c r="S38" s="652">
        <v>2</v>
      </c>
    </row>
    <row r="39" spans="2:19" x14ac:dyDescent="0.3">
      <c r="B39" s="646">
        <v>33</v>
      </c>
      <c r="C39" s="653" t="s">
        <v>1660</v>
      </c>
      <c r="D39" s="655" t="s">
        <v>1940</v>
      </c>
      <c r="E39" s="655"/>
      <c r="F39" s="655"/>
      <c r="G39" s="655" t="s">
        <v>1941</v>
      </c>
      <c r="H39" s="655" t="s">
        <v>1854</v>
      </c>
      <c r="I39" s="655" t="s">
        <v>1942</v>
      </c>
      <c r="J39" s="655" t="s">
        <v>1943</v>
      </c>
      <c r="K39" s="655">
        <v>0</v>
      </c>
      <c r="L39" s="652">
        <v>255</v>
      </c>
      <c r="M39" s="652">
        <v>88</v>
      </c>
      <c r="N39" s="652"/>
      <c r="O39" s="652" t="s">
        <v>1940</v>
      </c>
      <c r="P39" s="652">
        <v>0</v>
      </c>
      <c r="Q39" s="652">
        <v>0</v>
      </c>
      <c r="R39" s="652">
        <v>0</v>
      </c>
      <c r="S39" s="652">
        <v>4</v>
      </c>
    </row>
    <row r="40" spans="2:19" x14ac:dyDescent="0.3">
      <c r="B40" s="646">
        <v>34</v>
      </c>
      <c r="C40" s="650" t="s">
        <v>1661</v>
      </c>
      <c r="D40" s="651" t="s">
        <v>1944</v>
      </c>
      <c r="E40" s="651">
        <v>0.42499999999999999</v>
      </c>
      <c r="F40" s="651">
        <v>2.3119999999999998</v>
      </c>
      <c r="G40" s="651" t="s">
        <v>1945</v>
      </c>
      <c r="H40" s="651" t="s">
        <v>1946</v>
      </c>
      <c r="I40" s="651" t="s">
        <v>1947</v>
      </c>
      <c r="J40" s="651" t="s">
        <v>1948</v>
      </c>
      <c r="K40" s="651" t="s">
        <v>1949</v>
      </c>
      <c r="L40" s="652">
        <v>36586</v>
      </c>
      <c r="M40" s="652">
        <v>17095</v>
      </c>
      <c r="N40" s="652"/>
      <c r="O40" s="652" t="s">
        <v>1950</v>
      </c>
      <c r="P40" s="652" t="s">
        <v>1951</v>
      </c>
      <c r="Q40" s="652" t="s">
        <v>1952</v>
      </c>
      <c r="R40" s="652" t="s">
        <v>1953</v>
      </c>
      <c r="S40" s="652">
        <v>5</v>
      </c>
    </row>
    <row r="41" spans="2:19" x14ac:dyDescent="0.3">
      <c r="B41" s="646">
        <v>35</v>
      </c>
      <c r="C41" s="656" t="s">
        <v>1662</v>
      </c>
      <c r="D41" s="651" t="s">
        <v>1954</v>
      </c>
      <c r="E41" s="651"/>
      <c r="F41" s="651">
        <v>2.206</v>
      </c>
      <c r="G41" s="651" t="s">
        <v>1955</v>
      </c>
      <c r="H41" s="651" t="s">
        <v>1956</v>
      </c>
      <c r="I41" s="651" t="s">
        <v>1957</v>
      </c>
      <c r="J41" s="651" t="s">
        <v>1958</v>
      </c>
      <c r="K41" s="651" t="s">
        <v>1959</v>
      </c>
      <c r="L41" s="652">
        <v>18559</v>
      </c>
      <c r="M41" s="652">
        <v>11285</v>
      </c>
      <c r="N41" s="652"/>
      <c r="O41" s="652" t="s">
        <v>1960</v>
      </c>
      <c r="P41" s="652" t="s">
        <v>1897</v>
      </c>
      <c r="Q41" s="652">
        <v>0</v>
      </c>
      <c r="R41" s="652" t="s">
        <v>1844</v>
      </c>
      <c r="S41" s="652">
        <v>4</v>
      </c>
    </row>
    <row r="42" spans="2:19" x14ac:dyDescent="0.3">
      <c r="B42" s="646">
        <v>36</v>
      </c>
      <c r="C42" s="656" t="s">
        <v>1663</v>
      </c>
      <c r="D42" s="655" t="s">
        <v>1961</v>
      </c>
      <c r="E42" s="655"/>
      <c r="F42" s="655">
        <v>0.55100000000000005</v>
      </c>
      <c r="G42" s="655" t="s">
        <v>1955</v>
      </c>
      <c r="H42" s="655" t="s">
        <v>1956</v>
      </c>
      <c r="I42" s="655" t="s">
        <v>1962</v>
      </c>
      <c r="J42" s="655" t="s">
        <v>1958</v>
      </c>
      <c r="K42" s="655" t="s">
        <v>1959</v>
      </c>
      <c r="L42" s="652">
        <v>17787</v>
      </c>
      <c r="M42" s="652">
        <v>10756</v>
      </c>
      <c r="N42" s="652"/>
      <c r="O42" s="652" t="s">
        <v>1963</v>
      </c>
      <c r="P42" s="652" t="s">
        <v>1897</v>
      </c>
      <c r="Q42" s="652">
        <v>0</v>
      </c>
      <c r="R42" s="652" t="s">
        <v>1964</v>
      </c>
      <c r="S42" s="652">
        <v>4</v>
      </c>
    </row>
    <row r="43" spans="2:19" x14ac:dyDescent="0.3">
      <c r="B43" s="646">
        <v>37</v>
      </c>
      <c r="C43" s="656" t="s">
        <v>1664</v>
      </c>
      <c r="D43" s="655" t="s">
        <v>1965</v>
      </c>
      <c r="E43" s="655">
        <v>0.42499999999999999</v>
      </c>
      <c r="F43" s="655">
        <v>1.0999999999999999E-2</v>
      </c>
      <c r="G43" s="655" t="s">
        <v>1966</v>
      </c>
      <c r="H43" s="655">
        <v>0</v>
      </c>
      <c r="I43" s="655" t="s">
        <v>1967</v>
      </c>
      <c r="J43" s="655" t="s">
        <v>1967</v>
      </c>
      <c r="K43" s="655">
        <v>0</v>
      </c>
      <c r="L43" s="652">
        <v>14</v>
      </c>
      <c r="M43" s="652">
        <v>4</v>
      </c>
      <c r="N43" s="652"/>
      <c r="O43" s="652" t="s">
        <v>1965</v>
      </c>
      <c r="P43" s="652">
        <v>0</v>
      </c>
      <c r="Q43" s="652">
        <v>0</v>
      </c>
      <c r="R43" s="652">
        <v>0</v>
      </c>
      <c r="S43" s="652">
        <v>2</v>
      </c>
    </row>
    <row r="44" spans="2:19" x14ac:dyDescent="0.3">
      <c r="B44" s="646">
        <v>38</v>
      </c>
      <c r="C44" s="656" t="s">
        <v>1665</v>
      </c>
      <c r="D44" s="655" t="s">
        <v>1968</v>
      </c>
      <c r="E44" s="655"/>
      <c r="F44" s="655">
        <v>9.5000000000000001E-2</v>
      </c>
      <c r="G44" s="655" t="s">
        <v>1969</v>
      </c>
      <c r="H44" s="655" t="s">
        <v>1970</v>
      </c>
      <c r="I44" s="655" t="s">
        <v>1971</v>
      </c>
      <c r="J44" s="655" t="s">
        <v>1972</v>
      </c>
      <c r="K44" s="655" t="s">
        <v>1973</v>
      </c>
      <c r="L44" s="652">
        <v>18012</v>
      </c>
      <c r="M44" s="652">
        <v>5807</v>
      </c>
      <c r="N44" s="652" t="s">
        <v>1974</v>
      </c>
      <c r="O44" s="652" t="s">
        <v>1975</v>
      </c>
      <c r="P44" s="652" t="s">
        <v>1976</v>
      </c>
      <c r="Q44" s="652" t="s">
        <v>1952</v>
      </c>
      <c r="R44" s="652" t="s">
        <v>1938</v>
      </c>
      <c r="S44" s="652">
        <v>10</v>
      </c>
    </row>
    <row r="45" spans="2:19" x14ac:dyDescent="0.3">
      <c r="B45" s="646">
        <v>39</v>
      </c>
      <c r="C45" s="650" t="s">
        <v>1666</v>
      </c>
      <c r="D45" s="651" t="s">
        <v>1977</v>
      </c>
      <c r="E45" s="651"/>
      <c r="F45" s="651"/>
      <c r="G45" s="651" t="s">
        <v>1978</v>
      </c>
      <c r="H45" s="651" t="s">
        <v>1979</v>
      </c>
      <c r="I45" s="651" t="s">
        <v>1980</v>
      </c>
      <c r="J45" s="651" t="s">
        <v>1981</v>
      </c>
      <c r="K45" s="651" t="s">
        <v>1982</v>
      </c>
      <c r="L45" s="652">
        <v>16190</v>
      </c>
      <c r="M45" s="652">
        <v>4491</v>
      </c>
      <c r="N45" s="652" t="s">
        <v>1983</v>
      </c>
      <c r="O45" s="652" t="s">
        <v>1984</v>
      </c>
      <c r="P45" s="652" t="s">
        <v>1985</v>
      </c>
      <c r="Q45" s="652" t="s">
        <v>1986</v>
      </c>
      <c r="R45" s="652" t="s">
        <v>1819</v>
      </c>
      <c r="S45" s="652">
        <v>8</v>
      </c>
    </row>
    <row r="46" spans="2:19" x14ac:dyDescent="0.3">
      <c r="B46" s="646">
        <v>40</v>
      </c>
      <c r="C46" s="650" t="s">
        <v>1667</v>
      </c>
      <c r="D46" s="651" t="s">
        <v>1987</v>
      </c>
      <c r="E46" s="651"/>
      <c r="F46" s="651"/>
      <c r="G46" s="651" t="s">
        <v>1988</v>
      </c>
      <c r="H46" s="651" t="s">
        <v>1989</v>
      </c>
      <c r="I46" s="651" t="s">
        <v>1990</v>
      </c>
      <c r="J46" s="651" t="s">
        <v>1991</v>
      </c>
      <c r="K46" s="651" t="s">
        <v>1992</v>
      </c>
      <c r="L46" s="652">
        <v>18534</v>
      </c>
      <c r="M46" s="652">
        <v>12028</v>
      </c>
      <c r="N46" s="652"/>
      <c r="O46" s="652" t="s">
        <v>1993</v>
      </c>
      <c r="P46" s="652" t="s">
        <v>1994</v>
      </c>
      <c r="Q46" s="652" t="s">
        <v>1995</v>
      </c>
      <c r="R46" s="652" t="s">
        <v>1844</v>
      </c>
      <c r="S46" s="652">
        <v>3</v>
      </c>
    </row>
    <row r="47" spans="2:19" x14ac:dyDescent="0.3">
      <c r="B47" s="646">
        <v>41</v>
      </c>
      <c r="C47" s="656" t="s">
        <v>1668</v>
      </c>
      <c r="D47" s="655" t="s">
        <v>1996</v>
      </c>
      <c r="E47" s="655"/>
      <c r="F47" s="655"/>
      <c r="G47" s="655" t="s">
        <v>1997</v>
      </c>
      <c r="H47" s="655" t="s">
        <v>1998</v>
      </c>
      <c r="I47" s="655" t="s">
        <v>1999</v>
      </c>
      <c r="J47" s="655" t="s">
        <v>2000</v>
      </c>
      <c r="K47" s="655" t="s">
        <v>2001</v>
      </c>
      <c r="L47" s="652">
        <v>9284</v>
      </c>
      <c r="M47" s="652">
        <v>5504</v>
      </c>
      <c r="N47" s="652"/>
      <c r="O47" s="652" t="s">
        <v>2002</v>
      </c>
      <c r="P47" s="652" t="s">
        <v>2003</v>
      </c>
      <c r="Q47" s="652">
        <v>0</v>
      </c>
      <c r="R47" s="652" t="s">
        <v>1841</v>
      </c>
      <c r="S47" s="652">
        <v>3</v>
      </c>
    </row>
    <row r="48" spans="2:19" x14ac:dyDescent="0.3">
      <c r="B48" s="646">
        <v>42</v>
      </c>
      <c r="C48" s="656" t="s">
        <v>1669</v>
      </c>
      <c r="D48" s="655" t="s">
        <v>2004</v>
      </c>
      <c r="E48" s="655"/>
      <c r="F48" s="655"/>
      <c r="G48" s="655" t="s">
        <v>2005</v>
      </c>
      <c r="H48" s="655" t="s">
        <v>2006</v>
      </c>
      <c r="I48" s="655" t="s">
        <v>1888</v>
      </c>
      <c r="J48" s="655" t="s">
        <v>1859</v>
      </c>
      <c r="K48" s="655" t="s">
        <v>1943</v>
      </c>
      <c r="L48" s="652">
        <v>3221</v>
      </c>
      <c r="M48" s="652">
        <v>1959</v>
      </c>
      <c r="N48" s="652"/>
      <c r="O48" s="652" t="s">
        <v>2007</v>
      </c>
      <c r="P48" s="652" t="s">
        <v>2008</v>
      </c>
      <c r="Q48" s="652">
        <v>0</v>
      </c>
      <c r="R48" s="652" t="s">
        <v>1854</v>
      </c>
      <c r="S48" s="652">
        <v>3</v>
      </c>
    </row>
    <row r="49" spans="1:19" x14ac:dyDescent="0.3">
      <c r="B49" s="646">
        <v>43</v>
      </c>
      <c r="C49" s="656" t="s">
        <v>1670</v>
      </c>
      <c r="D49" s="655" t="s">
        <v>2009</v>
      </c>
      <c r="E49" s="655"/>
      <c r="F49" s="655"/>
      <c r="G49" s="655" t="s">
        <v>2010</v>
      </c>
      <c r="H49" s="655" t="s">
        <v>2011</v>
      </c>
      <c r="I49" s="655" t="s">
        <v>2012</v>
      </c>
      <c r="J49" s="655" t="s">
        <v>2013</v>
      </c>
      <c r="K49" s="655" t="s">
        <v>2014</v>
      </c>
      <c r="L49" s="652">
        <v>6030</v>
      </c>
      <c r="M49" s="652">
        <v>4564</v>
      </c>
      <c r="N49" s="652"/>
      <c r="O49" s="652" t="s">
        <v>2015</v>
      </c>
      <c r="P49" s="652" t="s">
        <v>2016</v>
      </c>
      <c r="Q49" s="652" t="s">
        <v>1995</v>
      </c>
      <c r="R49" s="652" t="s">
        <v>1848</v>
      </c>
      <c r="S49" s="652">
        <v>3</v>
      </c>
    </row>
    <row r="50" spans="1:19" x14ac:dyDescent="0.3">
      <c r="B50" s="646">
        <v>44</v>
      </c>
      <c r="C50" s="650" t="s">
        <v>1671</v>
      </c>
      <c r="D50" s="651" t="s">
        <v>2017</v>
      </c>
      <c r="E50" s="651">
        <v>20.376999999999999</v>
      </c>
      <c r="F50" s="651"/>
      <c r="G50" s="651" t="s">
        <v>2018</v>
      </c>
      <c r="H50" s="651" t="s">
        <v>2019</v>
      </c>
      <c r="I50" s="651" t="s">
        <v>2020</v>
      </c>
      <c r="J50" s="651" t="s">
        <v>2021</v>
      </c>
      <c r="K50" s="651" t="s">
        <v>2022</v>
      </c>
      <c r="L50" s="652">
        <v>68396</v>
      </c>
      <c r="M50" s="652">
        <v>37835</v>
      </c>
      <c r="N50" s="652" t="s">
        <v>2023</v>
      </c>
      <c r="O50" s="652" t="s">
        <v>2024</v>
      </c>
      <c r="P50" s="652" t="s">
        <v>2025</v>
      </c>
      <c r="Q50" s="652" t="s">
        <v>2026</v>
      </c>
      <c r="R50" s="652" t="s">
        <v>2027</v>
      </c>
      <c r="S50" s="652">
        <v>2</v>
      </c>
    </row>
    <row r="51" spans="1:19" x14ac:dyDescent="0.3">
      <c r="B51" s="646">
        <v>45</v>
      </c>
      <c r="C51" s="650" t="s">
        <v>1672</v>
      </c>
      <c r="D51" s="651" t="s">
        <v>2028</v>
      </c>
      <c r="E51" s="651">
        <v>0</v>
      </c>
      <c r="F51" s="651"/>
      <c r="G51" s="651" t="s">
        <v>2029</v>
      </c>
      <c r="H51" s="651" t="s">
        <v>2030</v>
      </c>
      <c r="I51" s="651" t="s">
        <v>2031</v>
      </c>
      <c r="J51" s="651" t="s">
        <v>2032</v>
      </c>
      <c r="K51" s="651" t="s">
        <v>2033</v>
      </c>
      <c r="L51" s="652">
        <v>59543</v>
      </c>
      <c r="M51" s="652">
        <v>6693</v>
      </c>
      <c r="N51" s="652"/>
      <c r="O51" s="652" t="s">
        <v>2034</v>
      </c>
      <c r="P51" s="652" t="s">
        <v>2035</v>
      </c>
      <c r="Q51" s="652">
        <v>0</v>
      </c>
      <c r="R51" s="652" t="s">
        <v>2036</v>
      </c>
      <c r="S51" s="652">
        <v>3</v>
      </c>
    </row>
    <row r="52" spans="1:19" x14ac:dyDescent="0.3">
      <c r="B52" s="646">
        <v>46</v>
      </c>
      <c r="C52" s="656" t="s">
        <v>1673</v>
      </c>
      <c r="D52" s="655" t="s">
        <v>2037</v>
      </c>
      <c r="E52" s="655">
        <v>0</v>
      </c>
      <c r="F52" s="655"/>
      <c r="G52" s="655" t="s">
        <v>2038</v>
      </c>
      <c r="H52" s="655" t="s">
        <v>2039</v>
      </c>
      <c r="I52" s="655" t="s">
        <v>2040</v>
      </c>
      <c r="J52" s="655" t="s">
        <v>2041</v>
      </c>
      <c r="K52" s="655" t="s">
        <v>2042</v>
      </c>
      <c r="L52" s="652">
        <v>53463</v>
      </c>
      <c r="M52" s="652">
        <v>6196</v>
      </c>
      <c r="N52" s="652" t="s">
        <v>2043</v>
      </c>
      <c r="O52" s="652" t="s">
        <v>2044</v>
      </c>
      <c r="P52" s="652" t="s">
        <v>2045</v>
      </c>
      <c r="Q52" s="652">
        <v>0</v>
      </c>
      <c r="R52" s="652" t="s">
        <v>1848</v>
      </c>
      <c r="S52" s="652">
        <v>3</v>
      </c>
    </row>
    <row r="53" spans="1:19" x14ac:dyDescent="0.3">
      <c r="B53" s="646">
        <v>47</v>
      </c>
      <c r="C53" s="656" t="s">
        <v>1674</v>
      </c>
      <c r="D53" s="655" t="s">
        <v>2046</v>
      </c>
      <c r="E53" s="655"/>
      <c r="F53" s="655"/>
      <c r="G53" s="655" t="s">
        <v>2047</v>
      </c>
      <c r="H53" s="655">
        <v>0</v>
      </c>
      <c r="I53" s="655">
        <v>0</v>
      </c>
      <c r="J53" s="655">
        <v>0</v>
      </c>
      <c r="K53" s="655">
        <v>0</v>
      </c>
      <c r="L53" s="652">
        <v>1475</v>
      </c>
      <c r="M53" s="652">
        <v>154</v>
      </c>
      <c r="N53" s="652"/>
      <c r="O53" s="652" t="s">
        <v>2048</v>
      </c>
      <c r="P53" s="652" t="s">
        <v>2049</v>
      </c>
      <c r="Q53" s="652">
        <v>0</v>
      </c>
      <c r="R53" s="652" t="s">
        <v>1854</v>
      </c>
      <c r="S53" s="652">
        <v>6</v>
      </c>
    </row>
    <row r="54" spans="1:19" x14ac:dyDescent="0.3">
      <c r="B54" s="646">
        <v>48</v>
      </c>
      <c r="C54" s="656" t="s">
        <v>1675</v>
      </c>
      <c r="D54" s="655">
        <v>0</v>
      </c>
      <c r="E54" s="655"/>
      <c r="F54" s="655"/>
      <c r="G54" s="655">
        <v>0</v>
      </c>
      <c r="H54" s="655">
        <v>0</v>
      </c>
      <c r="I54" s="655">
        <v>0</v>
      </c>
      <c r="J54" s="655">
        <v>0</v>
      </c>
      <c r="K54" s="655">
        <v>0</v>
      </c>
      <c r="L54" s="652"/>
      <c r="M54" s="652"/>
      <c r="N54" s="652"/>
      <c r="O54" s="652">
        <v>0</v>
      </c>
      <c r="P54" s="652">
        <v>0</v>
      </c>
      <c r="Q54" s="652">
        <v>0</v>
      </c>
      <c r="R54" s="652">
        <v>0</v>
      </c>
      <c r="S54" s="652">
        <v>0</v>
      </c>
    </row>
    <row r="55" spans="1:19" x14ac:dyDescent="0.3">
      <c r="B55" s="646">
        <v>49</v>
      </c>
      <c r="C55" s="656" t="s">
        <v>1676</v>
      </c>
      <c r="D55" s="655" t="s">
        <v>2050</v>
      </c>
      <c r="E55" s="655"/>
      <c r="F55" s="655"/>
      <c r="G55" s="655" t="s">
        <v>2051</v>
      </c>
      <c r="H55" s="655" t="s">
        <v>2052</v>
      </c>
      <c r="I55" s="655" t="s">
        <v>2053</v>
      </c>
      <c r="J55" s="655" t="s">
        <v>2054</v>
      </c>
      <c r="K55" s="655" t="s">
        <v>1925</v>
      </c>
      <c r="L55" s="652">
        <v>4605</v>
      </c>
      <c r="M55" s="652">
        <v>342</v>
      </c>
      <c r="N55" s="652"/>
      <c r="O55" s="652" t="s">
        <v>2055</v>
      </c>
      <c r="P55" s="652" t="s">
        <v>2056</v>
      </c>
      <c r="Q55" s="652">
        <v>0</v>
      </c>
      <c r="R55" s="652" t="s">
        <v>1854</v>
      </c>
      <c r="S55" s="652">
        <v>2</v>
      </c>
    </row>
    <row r="56" spans="1:19" x14ac:dyDescent="0.3">
      <c r="B56" s="646">
        <v>50</v>
      </c>
      <c r="C56" s="656" t="s">
        <v>1677</v>
      </c>
      <c r="D56" s="655" t="s">
        <v>1848</v>
      </c>
      <c r="E56" s="655"/>
      <c r="F56" s="655"/>
      <c r="G56" s="655">
        <v>0</v>
      </c>
      <c r="H56" s="655">
        <v>0</v>
      </c>
      <c r="I56" s="655">
        <v>0</v>
      </c>
      <c r="J56" s="655">
        <v>0</v>
      </c>
      <c r="K56" s="655">
        <v>0</v>
      </c>
      <c r="L56" s="652"/>
      <c r="M56" s="652"/>
      <c r="N56" s="652"/>
      <c r="O56" s="652">
        <v>0</v>
      </c>
      <c r="P56" s="652">
        <v>0</v>
      </c>
      <c r="Q56" s="652">
        <v>0</v>
      </c>
      <c r="R56" s="652" t="s">
        <v>1848</v>
      </c>
      <c r="S56" s="652">
        <v>20</v>
      </c>
    </row>
    <row r="57" spans="1:19" s="639" customFormat="1" x14ac:dyDescent="0.3">
      <c r="B57" s="646">
        <v>51</v>
      </c>
      <c r="C57" s="657" t="s">
        <v>1678</v>
      </c>
      <c r="D57" s="651" t="s">
        <v>2057</v>
      </c>
      <c r="E57" s="651"/>
      <c r="F57" s="651"/>
      <c r="G57" s="651" t="s">
        <v>2058</v>
      </c>
      <c r="H57" s="651" t="s">
        <v>2059</v>
      </c>
      <c r="I57" s="651" t="s">
        <v>2060</v>
      </c>
      <c r="J57" s="651" t="s">
        <v>2061</v>
      </c>
      <c r="K57" s="651" t="s">
        <v>1972</v>
      </c>
      <c r="L57" s="652">
        <v>5087</v>
      </c>
      <c r="M57" s="652">
        <v>2797</v>
      </c>
      <c r="N57" s="652" t="s">
        <v>2062</v>
      </c>
      <c r="O57" s="683" t="s">
        <v>2063</v>
      </c>
      <c r="P57" s="683" t="s">
        <v>2064</v>
      </c>
      <c r="Q57" s="652">
        <v>0</v>
      </c>
      <c r="R57" s="652" t="s">
        <v>1848</v>
      </c>
      <c r="S57" s="652">
        <v>3</v>
      </c>
    </row>
    <row r="58" spans="1:19" x14ac:dyDescent="0.3">
      <c r="A58" s="56"/>
      <c r="B58" s="646">
        <v>52</v>
      </c>
      <c r="C58" s="650" t="s">
        <v>1679</v>
      </c>
      <c r="D58" s="651" t="s">
        <v>2065</v>
      </c>
      <c r="E58" s="651"/>
      <c r="F58" s="651"/>
      <c r="G58" s="651" t="s">
        <v>2066</v>
      </c>
      <c r="H58" s="651" t="s">
        <v>2067</v>
      </c>
      <c r="I58" s="651" t="s">
        <v>2068</v>
      </c>
      <c r="J58" s="651" t="s">
        <v>2069</v>
      </c>
      <c r="K58" s="651" t="s">
        <v>2070</v>
      </c>
      <c r="L58" s="652">
        <v>16353</v>
      </c>
      <c r="M58" s="652">
        <v>5828</v>
      </c>
      <c r="N58" s="652" t="s">
        <v>2071</v>
      </c>
      <c r="O58" s="652" t="s">
        <v>2072</v>
      </c>
      <c r="P58" s="652" t="s">
        <v>2073</v>
      </c>
      <c r="Q58" s="652" t="s">
        <v>2074</v>
      </c>
      <c r="R58" s="652" t="s">
        <v>2075</v>
      </c>
      <c r="S58" s="652">
        <v>4</v>
      </c>
    </row>
    <row r="59" spans="1:19" s="639" customFormat="1" x14ac:dyDescent="0.3">
      <c r="A59" s="56"/>
      <c r="B59" s="646">
        <v>53</v>
      </c>
      <c r="C59" s="658" t="s">
        <v>1680</v>
      </c>
      <c r="D59" s="585" t="s">
        <v>2076</v>
      </c>
      <c r="E59" s="585"/>
      <c r="F59" s="585"/>
      <c r="G59" s="585" t="s">
        <v>2077</v>
      </c>
      <c r="H59" s="585" t="s">
        <v>2078</v>
      </c>
      <c r="I59" s="585" t="s">
        <v>2079</v>
      </c>
      <c r="J59" s="585" t="s">
        <v>2080</v>
      </c>
      <c r="K59" s="585" t="s">
        <v>2081</v>
      </c>
      <c r="L59" s="684"/>
      <c r="M59" s="684"/>
      <c r="N59" s="685"/>
      <c r="O59" s="649" t="s">
        <v>2082</v>
      </c>
      <c r="P59" s="649" t="s">
        <v>2083</v>
      </c>
      <c r="Q59" s="649" t="s">
        <v>2084</v>
      </c>
      <c r="R59" s="649" t="s">
        <v>2085</v>
      </c>
      <c r="S59" s="649">
        <v>5</v>
      </c>
    </row>
    <row r="60" spans="1:19" s="639" customFormat="1" x14ac:dyDescent="0.3">
      <c r="B60" s="646">
        <v>54</v>
      </c>
      <c r="C60" s="657" t="s">
        <v>1681</v>
      </c>
      <c r="D60" s="651" t="s">
        <v>2086</v>
      </c>
      <c r="E60" s="651"/>
      <c r="F60" s="651"/>
      <c r="G60" s="651">
        <v>0</v>
      </c>
      <c r="H60" s="651" t="s">
        <v>1854</v>
      </c>
      <c r="I60" s="651" t="s">
        <v>2087</v>
      </c>
      <c r="J60" s="651">
        <v>0</v>
      </c>
      <c r="K60" s="651" t="s">
        <v>2088</v>
      </c>
      <c r="L60" s="686"/>
      <c r="M60" s="686"/>
      <c r="N60" s="686"/>
      <c r="O60" s="652" t="s">
        <v>2089</v>
      </c>
      <c r="P60" s="652" t="s">
        <v>2090</v>
      </c>
      <c r="Q60" s="652">
        <v>0</v>
      </c>
      <c r="R60" s="652" t="s">
        <v>1897</v>
      </c>
      <c r="S60" s="652">
        <v>6</v>
      </c>
    </row>
    <row r="61" spans="1:19" s="639" customFormat="1" x14ac:dyDescent="0.3">
      <c r="B61" s="646">
        <v>55</v>
      </c>
      <c r="C61" s="659" t="s">
        <v>1682</v>
      </c>
      <c r="D61" s="651" t="s">
        <v>2091</v>
      </c>
      <c r="E61" s="651"/>
      <c r="F61" s="651"/>
      <c r="G61" s="651" t="s">
        <v>2077</v>
      </c>
      <c r="H61" s="651" t="s">
        <v>2092</v>
      </c>
      <c r="I61" s="651" t="s">
        <v>2093</v>
      </c>
      <c r="J61" s="651" t="s">
        <v>2080</v>
      </c>
      <c r="K61" s="651" t="s">
        <v>2094</v>
      </c>
      <c r="L61" s="687"/>
      <c r="M61" s="687"/>
      <c r="N61" s="687"/>
      <c r="O61" s="652" t="s">
        <v>2095</v>
      </c>
      <c r="P61" s="652" t="s">
        <v>2096</v>
      </c>
      <c r="Q61" s="652" t="s">
        <v>2084</v>
      </c>
      <c r="R61" s="652" t="s">
        <v>2097</v>
      </c>
      <c r="S61" s="652">
        <v>4</v>
      </c>
    </row>
    <row r="62" spans="1:19" x14ac:dyDescent="0.3">
      <c r="B62" s="646">
        <v>56</v>
      </c>
      <c r="C62" s="660" t="s">
        <v>1683</v>
      </c>
      <c r="D62" s="343" t="s">
        <v>2098</v>
      </c>
      <c r="E62" s="343">
        <v>22.965</v>
      </c>
      <c r="F62" s="343">
        <v>2.3119999999999998</v>
      </c>
      <c r="G62" s="343" t="s">
        <v>2099</v>
      </c>
      <c r="H62" s="343" t="s">
        <v>2100</v>
      </c>
      <c r="I62" s="343" t="s">
        <v>2101</v>
      </c>
      <c r="J62" s="343" t="s">
        <v>2102</v>
      </c>
      <c r="K62" s="343" t="s">
        <v>2103</v>
      </c>
      <c r="L62" s="652">
        <v>368126</v>
      </c>
      <c r="M62" s="652">
        <v>196005</v>
      </c>
      <c r="N62" s="652" t="s">
        <v>2104</v>
      </c>
      <c r="O62" s="652" t="s">
        <v>2105</v>
      </c>
      <c r="P62" s="652" t="s">
        <v>2106</v>
      </c>
      <c r="Q62" s="652" t="s">
        <v>2107</v>
      </c>
      <c r="R62" s="652" t="s">
        <v>2108</v>
      </c>
      <c r="S62" s="652">
        <v>4</v>
      </c>
    </row>
    <row r="63" spans="1:19" x14ac:dyDescent="0.3">
      <c r="C63" s="640" t="s">
        <v>1684</v>
      </c>
      <c r="D63" s="641"/>
      <c r="E63" s="641"/>
      <c r="F63" s="641"/>
      <c r="G63" s="641"/>
      <c r="H63" s="641"/>
      <c r="I63" s="641"/>
      <c r="J63" s="641"/>
      <c r="K63" s="641"/>
    </row>
    <row r="64" spans="1:19" x14ac:dyDescent="0.3">
      <c r="C64" s="638"/>
      <c r="D64" s="638"/>
      <c r="E64" s="638"/>
      <c r="F64" s="638"/>
      <c r="G64" s="638"/>
      <c r="H64" s="638"/>
      <c r="I64" s="638"/>
      <c r="J64" s="638"/>
      <c r="K64" s="638"/>
    </row>
    <row r="65" spans="3:3" x14ac:dyDescent="0.3">
      <c r="C65" s="635" t="s">
        <v>2140</v>
      </c>
    </row>
  </sheetData>
  <mergeCells count="9">
    <mergeCell ref="Q5:Q6"/>
    <mergeCell ref="R5:R6"/>
    <mergeCell ref="S5:S6"/>
    <mergeCell ref="D5:H5"/>
    <mergeCell ref="I5:K5"/>
    <mergeCell ref="L5:M5"/>
    <mergeCell ref="N5:N6"/>
    <mergeCell ref="O5:O6"/>
    <mergeCell ref="P5:P6"/>
  </mergeCells>
  <hyperlinks>
    <hyperlink ref="B2" location="Santrauka!B71" display="1 šablonas. Bankinė knyga. Galimos su klimato kaita susijusios pertvarkos rizikos rodikliai. Pozicijų kredito kokybė pagal sektorius, išmetamųjų teršalų kiekį ir likutinį terminą" xr:uid="{CC76F07A-C48A-4F95-AFC4-080269E9328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329D-D347-403E-A5E8-385DBD2E3B27}">
  <sheetPr>
    <tabColor rgb="FF575783"/>
  </sheetPr>
  <dimension ref="B1:X18"/>
  <sheetViews>
    <sheetView workbookViewId="0">
      <selection activeCell="C18" sqref="C18"/>
    </sheetView>
  </sheetViews>
  <sheetFormatPr defaultColWidth="8.6640625" defaultRowHeight="14.4" x14ac:dyDescent="0.3"/>
  <cols>
    <col min="1" max="1" width="3.88671875" style="24" customWidth="1"/>
    <col min="2" max="2" width="7.109375" style="24" customWidth="1"/>
    <col min="3" max="3" width="84.44140625" style="24" bestFit="1" customWidth="1"/>
    <col min="4" max="5" width="8.6640625" style="24"/>
    <col min="6" max="6" width="9.5546875" style="24" customWidth="1"/>
    <col min="7" max="8" width="8.6640625" style="24"/>
    <col min="9" max="9" width="10.44140625" style="24" customWidth="1"/>
    <col min="10" max="18" width="8.6640625" style="24"/>
    <col min="19" max="19" width="35.88671875" style="24" customWidth="1"/>
    <col min="20" max="16384" width="8.6640625" style="24"/>
  </cols>
  <sheetData>
    <row r="1" spans="2:24" s="635" customFormat="1" ht="13.8" x14ac:dyDescent="0.3">
      <c r="D1" s="638"/>
      <c r="E1" s="638"/>
    </row>
    <row r="2" spans="2:24" s="635" customFormat="1" ht="21" x14ac:dyDescent="0.4">
      <c r="B2" s="118" t="s">
        <v>1692</v>
      </c>
      <c r="C2" s="637"/>
      <c r="D2" s="638"/>
      <c r="E2" s="638"/>
      <c r="F2" s="638"/>
      <c r="G2" s="638"/>
      <c r="H2" s="638"/>
      <c r="I2" s="638"/>
      <c r="J2" s="638"/>
      <c r="K2" s="638"/>
      <c r="L2" s="638"/>
      <c r="M2" s="638"/>
      <c r="N2" s="638"/>
      <c r="O2" s="638"/>
      <c r="P2" s="638"/>
      <c r="Q2" s="638"/>
      <c r="R2" s="638"/>
      <c r="S2" s="638"/>
      <c r="T2" s="638"/>
      <c r="U2" s="638"/>
      <c r="V2" s="638"/>
      <c r="W2" s="638"/>
    </row>
    <row r="3" spans="2:24" s="635" customFormat="1" x14ac:dyDescent="0.3">
      <c r="B3" s="661"/>
      <c r="C3" s="637"/>
      <c r="D3" s="638"/>
      <c r="E3" s="638"/>
      <c r="F3" s="638"/>
      <c r="G3" s="638"/>
      <c r="H3" s="638"/>
      <c r="I3" s="638"/>
      <c r="J3" s="638"/>
      <c r="K3" s="638"/>
      <c r="L3" s="638"/>
      <c r="M3" s="638"/>
      <c r="N3" s="638"/>
      <c r="O3" s="638"/>
      <c r="P3" s="638"/>
      <c r="Q3" s="638"/>
      <c r="R3" s="638"/>
      <c r="S3" s="638"/>
      <c r="T3" s="638"/>
      <c r="U3" s="638"/>
      <c r="V3" s="638"/>
      <c r="W3" s="638"/>
    </row>
    <row r="4" spans="2:24" s="635" customFormat="1" x14ac:dyDescent="0.3">
      <c r="C4" s="629"/>
      <c r="D4" s="637"/>
      <c r="E4" s="638"/>
      <c r="F4" s="638"/>
      <c r="G4" s="638"/>
      <c r="H4" s="638"/>
      <c r="I4" s="638"/>
      <c r="J4" s="638"/>
      <c r="K4" s="638"/>
      <c r="L4" s="638"/>
      <c r="M4" s="638"/>
      <c r="N4" s="638"/>
      <c r="O4" s="638"/>
      <c r="P4" s="638"/>
      <c r="Q4" s="638"/>
      <c r="R4" s="638"/>
      <c r="S4" s="638"/>
      <c r="T4" s="638"/>
      <c r="U4" s="638"/>
      <c r="V4" s="638"/>
      <c r="W4" s="638"/>
      <c r="X4" s="638"/>
    </row>
    <row r="5" spans="2:24" s="635" customFormat="1" ht="13.8" x14ac:dyDescent="0.3">
      <c r="B5" s="61"/>
      <c r="C5" s="61"/>
      <c r="D5" s="643" t="s">
        <v>241</v>
      </c>
      <c r="E5" s="643" t="s">
        <v>256</v>
      </c>
      <c r="F5" s="643" t="s">
        <v>257</v>
      </c>
      <c r="G5" s="643" t="s">
        <v>258</v>
      </c>
      <c r="H5" s="643" t="s">
        <v>259</v>
      </c>
      <c r="I5" s="643" t="s">
        <v>260</v>
      </c>
      <c r="J5" s="643" t="s">
        <v>1050</v>
      </c>
      <c r="K5" s="643" t="s">
        <v>1051</v>
      </c>
      <c r="L5" s="643" t="s">
        <v>1096</v>
      </c>
      <c r="M5" s="643" t="s">
        <v>1097</v>
      </c>
      <c r="N5" s="643" t="s">
        <v>1098</v>
      </c>
      <c r="O5" s="643" t="s">
        <v>1099</v>
      </c>
      <c r="P5" s="643" t="s">
        <v>1174</v>
      </c>
      <c r="Q5" s="643" t="s">
        <v>1175</v>
      </c>
      <c r="R5" s="643" t="s">
        <v>1176</v>
      </c>
      <c r="S5" s="643" t="s">
        <v>1373</v>
      </c>
    </row>
    <row r="6" spans="2:24" s="635" customFormat="1" ht="13.8" x14ac:dyDescent="0.3">
      <c r="B6" s="61"/>
      <c r="C6" s="105" t="s">
        <v>1750</v>
      </c>
      <c r="D6" s="778" t="s">
        <v>1751</v>
      </c>
      <c r="E6" s="778"/>
      <c r="F6" s="778"/>
      <c r="G6" s="778"/>
      <c r="H6" s="778"/>
      <c r="I6" s="778"/>
      <c r="J6" s="778"/>
      <c r="K6" s="778"/>
      <c r="L6" s="778"/>
      <c r="M6" s="778"/>
      <c r="N6" s="778"/>
      <c r="O6" s="778"/>
      <c r="P6" s="778"/>
      <c r="Q6" s="778"/>
      <c r="R6" s="778"/>
      <c r="S6" s="778"/>
      <c r="T6" s="662"/>
    </row>
    <row r="7" spans="2:24" s="635" customFormat="1" ht="13.8" x14ac:dyDescent="0.3">
      <c r="B7" s="61"/>
      <c r="C7" s="105"/>
      <c r="D7" s="663"/>
      <c r="E7" s="778" t="s">
        <v>1752</v>
      </c>
      <c r="F7" s="778"/>
      <c r="G7" s="778"/>
      <c r="H7" s="778"/>
      <c r="I7" s="778"/>
      <c r="J7" s="778"/>
      <c r="K7" s="778" t="s">
        <v>1753</v>
      </c>
      <c r="L7" s="778"/>
      <c r="M7" s="778"/>
      <c r="N7" s="778"/>
      <c r="O7" s="778"/>
      <c r="P7" s="778"/>
      <c r="Q7" s="778"/>
      <c r="R7" s="778" t="s">
        <v>1754</v>
      </c>
      <c r="S7" s="778"/>
      <c r="T7" s="662"/>
    </row>
    <row r="8" spans="2:24" s="635" customFormat="1" ht="41.4" x14ac:dyDescent="0.3">
      <c r="B8" s="61"/>
      <c r="C8" s="105"/>
      <c r="D8" s="663"/>
      <c r="E8" s="663" t="s">
        <v>1755</v>
      </c>
      <c r="F8" s="663" t="s">
        <v>1756</v>
      </c>
      <c r="G8" s="663" t="s">
        <v>1757</v>
      </c>
      <c r="H8" s="663" t="s">
        <v>1758</v>
      </c>
      <c r="I8" s="663" t="s">
        <v>1759</v>
      </c>
      <c r="J8" s="663" t="s">
        <v>1760</v>
      </c>
      <c r="K8" s="663" t="s">
        <v>1761</v>
      </c>
      <c r="L8" s="663" t="s">
        <v>1762</v>
      </c>
      <c r="M8" s="663" t="s">
        <v>1763</v>
      </c>
      <c r="N8" s="663" t="s">
        <v>1764</v>
      </c>
      <c r="O8" s="663" t="s">
        <v>1765</v>
      </c>
      <c r="P8" s="663" t="s">
        <v>1766</v>
      </c>
      <c r="Q8" s="663" t="s">
        <v>1767</v>
      </c>
      <c r="R8" s="664"/>
      <c r="S8" s="665" t="s">
        <v>1768</v>
      </c>
      <c r="T8" s="662"/>
    </row>
    <row r="9" spans="2:24" s="635" customFormat="1" ht="13.8" x14ac:dyDescent="0.3">
      <c r="B9" s="646">
        <v>1</v>
      </c>
      <c r="C9" s="197" t="s">
        <v>1686</v>
      </c>
      <c r="D9" s="666">
        <v>1525.827</v>
      </c>
      <c r="E9" s="666">
        <v>620.20299999999997</v>
      </c>
      <c r="F9" s="666">
        <v>69.747</v>
      </c>
      <c r="G9" s="666">
        <v>33.195</v>
      </c>
      <c r="H9" s="666">
        <v>17.420000000000002</v>
      </c>
      <c r="I9" s="666">
        <v>2.4660000000000002</v>
      </c>
      <c r="J9" s="666">
        <v>5.3079999999999998</v>
      </c>
      <c r="K9" s="666">
        <v>239.995</v>
      </c>
      <c r="L9" s="666">
        <v>261.62400000000002</v>
      </c>
      <c r="M9" s="666">
        <v>58.137</v>
      </c>
      <c r="N9" s="666">
        <v>83.665000000000006</v>
      </c>
      <c r="O9" s="666">
        <v>26.698</v>
      </c>
      <c r="P9" s="666">
        <v>51.948999999999998</v>
      </c>
      <c r="Q9" s="666">
        <v>26.271000000000001</v>
      </c>
      <c r="R9" s="666">
        <v>777.48800000000006</v>
      </c>
      <c r="S9" s="666"/>
      <c r="T9" s="662"/>
    </row>
    <row r="10" spans="2:24" s="635" customFormat="1" ht="13.8" x14ac:dyDescent="0.3">
      <c r="B10" s="646">
        <v>2</v>
      </c>
      <c r="C10" s="667" t="s">
        <v>1687</v>
      </c>
      <c r="D10" s="666">
        <v>1268.837</v>
      </c>
      <c r="E10" s="666">
        <v>515.69600000000003</v>
      </c>
      <c r="F10" s="666">
        <v>50.16</v>
      </c>
      <c r="G10" s="666">
        <v>29.234000000000002</v>
      </c>
      <c r="H10" s="666">
        <v>13.519</v>
      </c>
      <c r="I10" s="666">
        <v>1.86</v>
      </c>
      <c r="J10" s="666">
        <v>5.0439999999999996</v>
      </c>
      <c r="K10" s="666">
        <v>217.571</v>
      </c>
      <c r="L10" s="666">
        <v>194.636</v>
      </c>
      <c r="M10" s="666">
        <v>53.05</v>
      </c>
      <c r="N10" s="666">
        <v>67.311999999999998</v>
      </c>
      <c r="O10" s="666">
        <v>20.88</v>
      </c>
      <c r="P10" s="666">
        <v>42.985999999999997</v>
      </c>
      <c r="Q10" s="666">
        <v>19.077999999999999</v>
      </c>
      <c r="R10" s="666">
        <v>653.32399999999996</v>
      </c>
      <c r="S10" s="666"/>
      <c r="T10" s="662"/>
    </row>
    <row r="11" spans="2:24" s="635" customFormat="1" ht="13.8" x14ac:dyDescent="0.3">
      <c r="B11" s="646">
        <v>3</v>
      </c>
      <c r="C11" s="667" t="s">
        <v>1688</v>
      </c>
      <c r="D11" s="666">
        <v>256.99</v>
      </c>
      <c r="E11" s="666">
        <v>104.50700000000001</v>
      </c>
      <c r="F11" s="666">
        <v>19.587</v>
      </c>
      <c r="G11" s="666">
        <v>3.9609999999999999</v>
      </c>
      <c r="H11" s="666">
        <v>3.9009999999999998</v>
      </c>
      <c r="I11" s="666">
        <v>0.60599999999999998</v>
      </c>
      <c r="J11" s="666">
        <v>0.26400000000000001</v>
      </c>
      <c r="K11" s="666">
        <v>22.423999999999999</v>
      </c>
      <c r="L11" s="666">
        <v>66.988</v>
      </c>
      <c r="M11" s="666">
        <v>5.0869999999999997</v>
      </c>
      <c r="N11" s="666">
        <v>16.353000000000002</v>
      </c>
      <c r="O11" s="666">
        <v>5.8179999999999996</v>
      </c>
      <c r="P11" s="666">
        <v>8.9629999999999992</v>
      </c>
      <c r="Q11" s="666">
        <v>7.1929999999999996</v>
      </c>
      <c r="R11" s="666">
        <v>124.164</v>
      </c>
      <c r="S11" s="666"/>
      <c r="T11" s="662"/>
    </row>
    <row r="12" spans="2:24" s="635" customFormat="1" ht="27.6" x14ac:dyDescent="0.3">
      <c r="B12" s="646">
        <v>4</v>
      </c>
      <c r="C12" s="688" t="s">
        <v>1689</v>
      </c>
      <c r="D12" s="666">
        <v>0</v>
      </c>
      <c r="E12" s="666">
        <v>0</v>
      </c>
      <c r="F12" s="666">
        <v>0</v>
      </c>
      <c r="G12" s="666">
        <v>0</v>
      </c>
      <c r="H12" s="666">
        <v>0</v>
      </c>
      <c r="I12" s="666">
        <v>0</v>
      </c>
      <c r="J12" s="666">
        <v>0</v>
      </c>
      <c r="K12" s="666">
        <v>0</v>
      </c>
      <c r="L12" s="666">
        <v>0</v>
      </c>
      <c r="M12" s="666">
        <v>0</v>
      </c>
      <c r="N12" s="666">
        <v>0</v>
      </c>
      <c r="O12" s="666">
        <v>0</v>
      </c>
      <c r="P12" s="666">
        <v>0</v>
      </c>
      <c r="Q12" s="666">
        <v>0</v>
      </c>
      <c r="R12" s="666">
        <v>0</v>
      </c>
      <c r="S12" s="666"/>
      <c r="T12" s="662"/>
    </row>
    <row r="13" spans="2:24" s="635" customFormat="1" ht="27.6" x14ac:dyDescent="0.3">
      <c r="B13" s="646">
        <v>5</v>
      </c>
      <c r="C13" s="688" t="s">
        <v>1690</v>
      </c>
      <c r="D13" s="666">
        <v>0</v>
      </c>
      <c r="E13" s="666">
        <v>0</v>
      </c>
      <c r="F13" s="666">
        <v>0</v>
      </c>
      <c r="G13" s="666">
        <v>0</v>
      </c>
      <c r="H13" s="666">
        <v>0</v>
      </c>
      <c r="I13" s="666">
        <v>0</v>
      </c>
      <c r="J13" s="666">
        <v>0</v>
      </c>
      <c r="K13" s="668"/>
      <c r="L13" s="668"/>
      <c r="M13" s="668"/>
      <c r="N13" s="668"/>
      <c r="O13" s="668"/>
      <c r="P13" s="668"/>
      <c r="Q13" s="668"/>
      <c r="R13" s="666">
        <v>0</v>
      </c>
      <c r="S13" s="666"/>
      <c r="T13" s="662"/>
    </row>
    <row r="14" spans="2:24" s="635" customFormat="1" ht="13.8" x14ac:dyDescent="0.3">
      <c r="B14" s="646">
        <v>6</v>
      </c>
      <c r="C14" s="197" t="s">
        <v>1691</v>
      </c>
      <c r="D14" s="666">
        <v>0</v>
      </c>
      <c r="E14" s="666">
        <v>0</v>
      </c>
      <c r="F14" s="666">
        <v>0</v>
      </c>
      <c r="G14" s="666">
        <v>0</v>
      </c>
      <c r="H14" s="666">
        <v>0</v>
      </c>
      <c r="I14" s="666">
        <v>0</v>
      </c>
      <c r="J14" s="666">
        <v>0</v>
      </c>
      <c r="K14" s="666">
        <v>0</v>
      </c>
      <c r="L14" s="666">
        <v>0</v>
      </c>
      <c r="M14" s="666">
        <v>0</v>
      </c>
      <c r="N14" s="666">
        <v>0</v>
      </c>
      <c r="O14" s="666">
        <v>0</v>
      </c>
      <c r="P14" s="666">
        <v>0</v>
      </c>
      <c r="Q14" s="666">
        <v>0</v>
      </c>
      <c r="R14" s="666">
        <v>0</v>
      </c>
      <c r="S14" s="666"/>
    </row>
    <row r="15" spans="2:24" x14ac:dyDescent="0.3">
      <c r="B15" s="646">
        <v>7</v>
      </c>
      <c r="C15" s="667" t="s">
        <v>1687</v>
      </c>
      <c r="D15" s="666">
        <v>0</v>
      </c>
      <c r="E15" s="666">
        <v>0</v>
      </c>
      <c r="F15" s="666">
        <v>0</v>
      </c>
      <c r="G15" s="666">
        <v>0</v>
      </c>
      <c r="H15" s="666">
        <v>0</v>
      </c>
      <c r="I15" s="666">
        <v>0</v>
      </c>
      <c r="J15" s="666">
        <v>0</v>
      </c>
      <c r="K15" s="666">
        <v>0</v>
      </c>
      <c r="L15" s="666">
        <v>0</v>
      </c>
      <c r="M15" s="666">
        <v>0</v>
      </c>
      <c r="N15" s="666">
        <v>0</v>
      </c>
      <c r="O15" s="666">
        <v>0</v>
      </c>
      <c r="P15" s="666">
        <v>0</v>
      </c>
      <c r="Q15" s="666">
        <v>0</v>
      </c>
      <c r="R15" s="666">
        <v>0</v>
      </c>
      <c r="S15" s="666"/>
    </row>
    <row r="16" spans="2:24" x14ac:dyDescent="0.3">
      <c r="B16" s="646">
        <v>8</v>
      </c>
      <c r="C16" s="667" t="s">
        <v>1688</v>
      </c>
      <c r="D16" s="666">
        <v>0</v>
      </c>
      <c r="E16" s="666">
        <v>0</v>
      </c>
      <c r="F16" s="666">
        <v>0</v>
      </c>
      <c r="G16" s="666">
        <v>0</v>
      </c>
      <c r="H16" s="666">
        <v>0</v>
      </c>
      <c r="I16" s="666">
        <v>0</v>
      </c>
      <c r="J16" s="666">
        <v>0</v>
      </c>
      <c r="K16" s="666">
        <v>0</v>
      </c>
      <c r="L16" s="666">
        <v>0</v>
      </c>
      <c r="M16" s="666">
        <v>0</v>
      </c>
      <c r="N16" s="666">
        <v>0</v>
      </c>
      <c r="O16" s="666">
        <v>0</v>
      </c>
      <c r="P16" s="666">
        <v>0</v>
      </c>
      <c r="Q16" s="666">
        <v>0</v>
      </c>
      <c r="R16" s="666">
        <v>0</v>
      </c>
      <c r="S16" s="666"/>
    </row>
    <row r="17" spans="2:20" s="635" customFormat="1" ht="27.6" x14ac:dyDescent="0.3">
      <c r="B17" s="646">
        <v>9</v>
      </c>
      <c r="C17" s="688" t="s">
        <v>1689</v>
      </c>
      <c r="D17" s="666">
        <v>0</v>
      </c>
      <c r="E17" s="666">
        <v>0</v>
      </c>
      <c r="F17" s="666">
        <v>0</v>
      </c>
      <c r="G17" s="666">
        <v>0</v>
      </c>
      <c r="H17" s="666">
        <v>0</v>
      </c>
      <c r="I17" s="666">
        <v>0</v>
      </c>
      <c r="J17" s="666">
        <v>0</v>
      </c>
      <c r="K17" s="666">
        <v>0</v>
      </c>
      <c r="L17" s="666">
        <v>0</v>
      </c>
      <c r="M17" s="666">
        <v>0</v>
      </c>
      <c r="N17" s="666">
        <v>0</v>
      </c>
      <c r="O17" s="666">
        <v>0</v>
      </c>
      <c r="P17" s="666">
        <v>0</v>
      </c>
      <c r="Q17" s="666">
        <v>0</v>
      </c>
      <c r="R17" s="666">
        <v>0</v>
      </c>
      <c r="S17" s="666"/>
      <c r="T17" s="662"/>
    </row>
    <row r="18" spans="2:20" s="635" customFormat="1" ht="27.6" x14ac:dyDescent="0.3">
      <c r="B18" s="646">
        <v>10</v>
      </c>
      <c r="C18" s="688" t="s">
        <v>1690</v>
      </c>
      <c r="D18" s="666">
        <v>0</v>
      </c>
      <c r="E18" s="666">
        <v>0</v>
      </c>
      <c r="F18" s="666">
        <v>0</v>
      </c>
      <c r="G18" s="666">
        <v>0</v>
      </c>
      <c r="H18" s="666">
        <v>0</v>
      </c>
      <c r="I18" s="666">
        <v>0</v>
      </c>
      <c r="J18" s="666">
        <v>0</v>
      </c>
      <c r="K18" s="668"/>
      <c r="L18" s="668"/>
      <c r="M18" s="668"/>
      <c r="N18" s="668"/>
      <c r="O18" s="668"/>
      <c r="P18" s="668"/>
      <c r="Q18" s="668"/>
      <c r="R18" s="666">
        <v>0</v>
      </c>
      <c r="S18" s="666"/>
      <c r="T18" s="662"/>
    </row>
  </sheetData>
  <mergeCells count="4">
    <mergeCell ref="D6:S6"/>
    <mergeCell ref="E7:J7"/>
    <mergeCell ref="K7:Q7"/>
    <mergeCell ref="R7:S7"/>
  </mergeCells>
  <hyperlinks>
    <hyperlink ref="B2" location="Santrauka!B72" display="2 šablonas. Bankinė knyga. Galimos su klimato kaita susijusios pertvarkos rizikos rodikliai. Paskolos, užtikrintos nekilnojamuoju turtu. Užtikrinimo priemonės energijos vartojimo efektyvumas" xr:uid="{77B307C5-DA12-4269-8812-67A3F6BE4A5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6C60-E948-447E-B35E-7CFA399D0B43}">
  <sheetPr>
    <tabColor rgb="FF575783"/>
  </sheetPr>
  <dimension ref="B2:J116"/>
  <sheetViews>
    <sheetView workbookViewId="0">
      <selection activeCell="B2" sqref="B2"/>
    </sheetView>
  </sheetViews>
  <sheetFormatPr defaultColWidth="22.44140625" defaultRowHeight="14.4" x14ac:dyDescent="0.3"/>
  <cols>
    <col min="1" max="1" width="8" style="24" customWidth="1"/>
    <col min="2" max="2" width="5.88671875" style="24" customWidth="1"/>
    <col min="3" max="3" width="41.33203125" style="24" customWidth="1"/>
    <col min="4" max="4" width="24.5546875" style="24" bestFit="1" customWidth="1"/>
    <col min="5" max="5" width="29.44140625" style="24" customWidth="1"/>
    <col min="6" max="6" width="26.5546875" style="24" customWidth="1"/>
    <col min="7" max="7" width="22.44140625" style="24"/>
    <col min="8" max="8" width="32.44140625" style="24" customWidth="1"/>
    <col min="9" max="10" width="26.44140625" style="24" customWidth="1"/>
    <col min="11" max="16384" width="22.44140625" style="24"/>
  </cols>
  <sheetData>
    <row r="2" spans="2:10" s="56" customFormat="1" ht="21" x14ac:dyDescent="0.4">
      <c r="B2" s="630" t="s">
        <v>1716</v>
      </c>
      <c r="C2" s="631"/>
    </row>
    <row r="3" spans="2:10" s="56" customFormat="1" x14ac:dyDescent="0.3">
      <c r="C3" s="629"/>
      <c r="D3" s="631"/>
    </row>
    <row r="4" spans="2:10" s="56" customFormat="1" x14ac:dyDescent="0.3">
      <c r="C4" s="629"/>
      <c r="D4" s="631"/>
    </row>
    <row r="5" spans="2:10" s="56" customFormat="1" ht="13.8" x14ac:dyDescent="0.3">
      <c r="B5" s="61"/>
      <c r="C5" s="643" t="s">
        <v>241</v>
      </c>
      <c r="D5" s="643" t="s">
        <v>256</v>
      </c>
      <c r="E5" s="643" t="s">
        <v>257</v>
      </c>
      <c r="F5" s="643" t="s">
        <v>258</v>
      </c>
      <c r="G5" s="643" t="s">
        <v>259</v>
      </c>
      <c r="H5" s="643" t="s">
        <v>260</v>
      </c>
      <c r="I5" s="643" t="s">
        <v>1050</v>
      </c>
    </row>
    <row r="6" spans="2:10" s="56" customFormat="1" ht="27.6" x14ac:dyDescent="0.3">
      <c r="B6" s="61"/>
      <c r="C6" s="663" t="s">
        <v>1776</v>
      </c>
      <c r="D6" s="663" t="s">
        <v>1777</v>
      </c>
      <c r="E6" s="663" t="s">
        <v>1778</v>
      </c>
      <c r="F6" s="663" t="s">
        <v>1779</v>
      </c>
      <c r="G6" s="663" t="s">
        <v>1780</v>
      </c>
      <c r="H6" s="663" t="s">
        <v>1781</v>
      </c>
      <c r="I6" s="663" t="s">
        <v>1782</v>
      </c>
    </row>
    <row r="7" spans="2:10" s="56" customFormat="1" ht="41.4" x14ac:dyDescent="0.3">
      <c r="B7" s="674">
        <v>1</v>
      </c>
      <c r="C7" s="675" t="s">
        <v>2134</v>
      </c>
      <c r="D7" s="675" t="s">
        <v>2109</v>
      </c>
      <c r="E7" s="676">
        <v>119.98</v>
      </c>
      <c r="F7" s="676" t="s">
        <v>2110</v>
      </c>
      <c r="G7" s="677"/>
      <c r="H7" s="677"/>
      <c r="I7" s="677"/>
    </row>
    <row r="8" spans="2:10" s="56" customFormat="1" ht="41.4" x14ac:dyDescent="0.3">
      <c r="B8" s="674">
        <v>2</v>
      </c>
      <c r="C8" s="675" t="s">
        <v>2147</v>
      </c>
      <c r="D8" s="675" t="s">
        <v>2111</v>
      </c>
      <c r="E8" s="676">
        <v>7.18</v>
      </c>
      <c r="F8" s="676" t="s">
        <v>2112</v>
      </c>
      <c r="G8" s="677"/>
      <c r="H8" s="677"/>
      <c r="I8" s="677"/>
    </row>
    <row r="9" spans="2:10" s="56" customFormat="1" ht="41.4" x14ac:dyDescent="0.3">
      <c r="B9" s="674">
        <v>3</v>
      </c>
      <c r="C9" s="675" t="s">
        <v>2147</v>
      </c>
      <c r="D9" s="675" t="s">
        <v>2113</v>
      </c>
      <c r="E9" s="676">
        <v>1.96</v>
      </c>
      <c r="F9" s="676" t="s">
        <v>2112</v>
      </c>
      <c r="G9" s="677"/>
      <c r="H9" s="677"/>
      <c r="I9" s="677"/>
    </row>
    <row r="10" spans="2:10" s="56" customFormat="1" ht="55.2" x14ac:dyDescent="0.3">
      <c r="B10" s="674">
        <v>4</v>
      </c>
      <c r="C10" s="675" t="s">
        <v>1713</v>
      </c>
      <c r="D10" s="675" t="s">
        <v>2114</v>
      </c>
      <c r="E10" s="676">
        <v>0.85</v>
      </c>
      <c r="F10" s="676" t="s">
        <v>2115</v>
      </c>
      <c r="G10" s="676"/>
      <c r="H10" s="677"/>
      <c r="I10" s="677"/>
    </row>
    <row r="11" spans="2:10" s="56" customFormat="1" ht="27.6" x14ac:dyDescent="0.3">
      <c r="B11" s="674">
        <v>5</v>
      </c>
      <c r="C11" s="678" t="s">
        <v>1710</v>
      </c>
      <c r="D11" s="675" t="s">
        <v>2116</v>
      </c>
      <c r="E11" s="676">
        <v>0.02</v>
      </c>
      <c r="F11" s="676" t="s">
        <v>2117</v>
      </c>
      <c r="G11" s="676"/>
      <c r="H11" s="677"/>
      <c r="I11" s="677"/>
    </row>
    <row r="12" spans="2:10" s="632" customFormat="1" ht="41.4" x14ac:dyDescent="0.3">
      <c r="B12" s="674">
        <v>6</v>
      </c>
      <c r="C12" s="679" t="s">
        <v>2135</v>
      </c>
      <c r="D12" s="675" t="s">
        <v>2118</v>
      </c>
      <c r="E12" s="680">
        <v>21.69</v>
      </c>
      <c r="F12" s="676" t="s">
        <v>2119</v>
      </c>
      <c r="G12" s="676"/>
      <c r="H12" s="677"/>
      <c r="I12" s="677"/>
      <c r="J12" s="56"/>
    </row>
    <row r="13" spans="2:10" s="56" customFormat="1" ht="27.6" x14ac:dyDescent="0.3">
      <c r="B13" s="674">
        <v>7</v>
      </c>
      <c r="C13" s="678" t="s">
        <v>2136</v>
      </c>
      <c r="D13" s="675" t="s">
        <v>2120</v>
      </c>
      <c r="E13" s="690">
        <v>3.2</v>
      </c>
      <c r="F13" s="678" t="s">
        <v>2117</v>
      </c>
      <c r="G13" s="678"/>
      <c r="H13" s="677"/>
      <c r="I13" s="677"/>
    </row>
    <row r="14" spans="2:10" s="56" customFormat="1" ht="69" x14ac:dyDescent="0.3">
      <c r="B14" s="674">
        <v>8</v>
      </c>
      <c r="C14" s="678" t="s">
        <v>2137</v>
      </c>
      <c r="D14" s="675" t="s">
        <v>2121</v>
      </c>
      <c r="E14" s="691">
        <v>28.21</v>
      </c>
      <c r="F14" s="677" t="s">
        <v>2122</v>
      </c>
      <c r="G14" s="677"/>
      <c r="H14" s="677"/>
      <c r="I14" s="677"/>
    </row>
    <row r="15" spans="2:10" s="56" customFormat="1" ht="13.8" x14ac:dyDescent="0.3">
      <c r="B15" s="674">
        <v>9</v>
      </c>
      <c r="C15" s="678" t="s">
        <v>2138</v>
      </c>
      <c r="D15" s="675" t="s">
        <v>2117</v>
      </c>
      <c r="E15" s="691">
        <v>0</v>
      </c>
      <c r="F15" s="677" t="s">
        <v>2117</v>
      </c>
      <c r="G15" s="677"/>
      <c r="H15" s="677"/>
      <c r="I15" s="677"/>
    </row>
    <row r="16" spans="2:10" s="56" customFormat="1" ht="45" customHeight="1" x14ac:dyDescent="0.3">
      <c r="B16" s="674">
        <v>10</v>
      </c>
      <c r="C16" s="678" t="s">
        <v>2139</v>
      </c>
      <c r="D16" s="689" t="s">
        <v>2117</v>
      </c>
      <c r="E16" s="691">
        <v>0</v>
      </c>
      <c r="F16" s="677" t="s">
        <v>2117</v>
      </c>
      <c r="G16" s="677"/>
      <c r="H16" s="677"/>
      <c r="I16" s="677"/>
    </row>
    <row r="17" spans="2:9" x14ac:dyDescent="0.3">
      <c r="C17" s="16" t="s">
        <v>1693</v>
      </c>
    </row>
    <row r="18" spans="2:9" x14ac:dyDescent="0.3">
      <c r="C18" s="16"/>
    </row>
    <row r="19" spans="2:9" x14ac:dyDescent="0.3">
      <c r="C19" s="16" t="s">
        <v>2148</v>
      </c>
    </row>
    <row r="20" spans="2:9" x14ac:dyDescent="0.3">
      <c r="C20" s="16" t="s">
        <v>2146</v>
      </c>
    </row>
    <row r="21" spans="2:9" x14ac:dyDescent="0.3">
      <c r="C21" s="16" t="s">
        <v>2141</v>
      </c>
    </row>
    <row r="22" spans="2:9" ht="30" customHeight="1" x14ac:dyDescent="0.3">
      <c r="C22" s="784" t="s">
        <v>2142</v>
      </c>
      <c r="D22" s="784"/>
      <c r="E22" s="784"/>
      <c r="F22" s="784"/>
      <c r="G22" s="784"/>
      <c r="H22" s="784"/>
      <c r="I22" s="784"/>
    </row>
    <row r="23" spans="2:9" x14ac:dyDescent="0.3">
      <c r="C23" s="16" t="s">
        <v>2143</v>
      </c>
    </row>
    <row r="24" spans="2:9" x14ac:dyDescent="0.3">
      <c r="C24" s="16"/>
    </row>
    <row r="25" spans="2:9" x14ac:dyDescent="0.3">
      <c r="C25" s="24" t="s">
        <v>1694</v>
      </c>
    </row>
    <row r="26" spans="2:9" ht="62.25" customHeight="1" x14ac:dyDescent="0.3">
      <c r="C26" s="672" t="s">
        <v>1770</v>
      </c>
      <c r="D26" s="780" t="s">
        <v>1771</v>
      </c>
      <c r="E26" s="780"/>
      <c r="F26" s="781" t="s">
        <v>1772</v>
      </c>
      <c r="G26" s="37"/>
      <c r="H26" s="37"/>
    </row>
    <row r="27" spans="2:9" x14ac:dyDescent="0.3">
      <c r="C27" s="672" t="s">
        <v>1773</v>
      </c>
      <c r="D27" s="673" t="s">
        <v>1774</v>
      </c>
      <c r="E27" s="673" t="s">
        <v>1775</v>
      </c>
      <c r="F27" s="781"/>
      <c r="G27" s="633"/>
      <c r="H27" s="633"/>
    </row>
    <row r="28" spans="2:9" x14ac:dyDescent="0.3">
      <c r="B28" s="634"/>
      <c r="C28" s="669" t="s">
        <v>1695</v>
      </c>
      <c r="D28" s="669" t="s">
        <v>1696</v>
      </c>
      <c r="E28" s="669">
        <v>301</v>
      </c>
      <c r="F28" s="782" t="s">
        <v>1697</v>
      </c>
      <c r="G28" s="634"/>
      <c r="H28" s="634"/>
    </row>
    <row r="29" spans="2:9" x14ac:dyDescent="0.3">
      <c r="B29" s="634"/>
      <c r="C29" s="669" t="s">
        <v>1695</v>
      </c>
      <c r="D29" s="669" t="s">
        <v>1696</v>
      </c>
      <c r="E29" s="669">
        <v>3011</v>
      </c>
      <c r="F29" s="782"/>
      <c r="G29" s="634"/>
      <c r="H29" s="634"/>
    </row>
    <row r="30" spans="2:9" x14ac:dyDescent="0.3">
      <c r="B30" s="634"/>
      <c r="C30" s="669" t="s">
        <v>1695</v>
      </c>
      <c r="D30" s="669" t="s">
        <v>1696</v>
      </c>
      <c r="E30" s="669">
        <v>3012</v>
      </c>
      <c r="F30" s="782"/>
      <c r="G30" s="634"/>
      <c r="H30" s="634"/>
    </row>
    <row r="31" spans="2:9" x14ac:dyDescent="0.3">
      <c r="B31" s="634"/>
      <c r="C31" s="669" t="s">
        <v>1695</v>
      </c>
      <c r="D31" s="669" t="s">
        <v>1696</v>
      </c>
      <c r="E31" s="669">
        <v>3315</v>
      </c>
      <c r="F31" s="782"/>
      <c r="G31" s="634"/>
      <c r="H31" s="634"/>
    </row>
    <row r="32" spans="2:9" x14ac:dyDescent="0.3">
      <c r="B32" s="634"/>
      <c r="C32" s="669" t="s">
        <v>1695</v>
      </c>
      <c r="D32" s="669" t="s">
        <v>1696</v>
      </c>
      <c r="E32" s="669">
        <v>50</v>
      </c>
      <c r="F32" s="782"/>
      <c r="G32" s="634"/>
      <c r="H32" s="634"/>
    </row>
    <row r="33" spans="2:8" x14ac:dyDescent="0.3">
      <c r="B33" s="634"/>
      <c r="C33" s="669" t="s">
        <v>1695</v>
      </c>
      <c r="D33" s="669" t="s">
        <v>1696</v>
      </c>
      <c r="E33" s="669">
        <v>501</v>
      </c>
      <c r="F33" s="782"/>
      <c r="G33" s="634"/>
      <c r="H33" s="634"/>
    </row>
    <row r="34" spans="2:8" x14ac:dyDescent="0.3">
      <c r="B34" s="634"/>
      <c r="C34" s="669" t="s">
        <v>1695</v>
      </c>
      <c r="D34" s="669" t="s">
        <v>1696</v>
      </c>
      <c r="E34" s="669">
        <v>5010</v>
      </c>
      <c r="F34" s="782"/>
      <c r="G34" s="634"/>
      <c r="H34" s="634"/>
    </row>
    <row r="35" spans="2:8" x14ac:dyDescent="0.3">
      <c r="B35" s="634"/>
      <c r="C35" s="669" t="s">
        <v>1695</v>
      </c>
      <c r="D35" s="669" t="s">
        <v>1696</v>
      </c>
      <c r="E35" s="669">
        <v>502</v>
      </c>
      <c r="F35" s="782"/>
      <c r="G35" s="634"/>
      <c r="H35" s="634"/>
    </row>
    <row r="36" spans="2:8" x14ac:dyDescent="0.3">
      <c r="B36" s="634"/>
      <c r="C36" s="669" t="s">
        <v>1695</v>
      </c>
      <c r="D36" s="669" t="s">
        <v>1696</v>
      </c>
      <c r="E36" s="669">
        <v>5020</v>
      </c>
      <c r="F36" s="782"/>
      <c r="G36" s="634"/>
      <c r="H36" s="634"/>
    </row>
    <row r="37" spans="2:8" x14ac:dyDescent="0.3">
      <c r="B37" s="634"/>
      <c r="C37" s="669" t="s">
        <v>1695</v>
      </c>
      <c r="D37" s="669" t="s">
        <v>1696</v>
      </c>
      <c r="E37" s="669">
        <v>5222</v>
      </c>
      <c r="F37" s="782"/>
      <c r="G37" s="634"/>
      <c r="H37" s="634"/>
    </row>
    <row r="38" spans="2:8" x14ac:dyDescent="0.3">
      <c r="B38" s="634"/>
      <c r="C38" s="669" t="s">
        <v>1695</v>
      </c>
      <c r="D38" s="669" t="s">
        <v>1696</v>
      </c>
      <c r="E38" s="669">
        <v>5224</v>
      </c>
      <c r="F38" s="783"/>
      <c r="G38" s="634"/>
      <c r="H38" s="634"/>
    </row>
    <row r="39" spans="2:8" x14ac:dyDescent="0.3">
      <c r="B39" s="634"/>
      <c r="C39" s="669" t="s">
        <v>1695</v>
      </c>
      <c r="D39" s="669" t="s">
        <v>1696</v>
      </c>
      <c r="E39" s="669">
        <v>5229</v>
      </c>
      <c r="F39" s="671"/>
      <c r="G39" s="634"/>
      <c r="H39" s="634"/>
    </row>
    <row r="40" spans="2:8" x14ac:dyDescent="0.3">
      <c r="B40" s="634"/>
      <c r="C40" s="669" t="s">
        <v>1698</v>
      </c>
      <c r="D40" s="669" t="s">
        <v>1699</v>
      </c>
      <c r="E40" s="669">
        <v>27</v>
      </c>
      <c r="F40" s="779" t="s">
        <v>1700</v>
      </c>
      <c r="G40" s="634"/>
    </row>
    <row r="41" spans="2:8" x14ac:dyDescent="0.3">
      <c r="B41" s="634"/>
      <c r="C41" s="669" t="s">
        <v>1698</v>
      </c>
      <c r="D41" s="669" t="s">
        <v>1699</v>
      </c>
      <c r="E41" s="669">
        <v>2712</v>
      </c>
      <c r="F41" s="779"/>
      <c r="G41" s="634"/>
    </row>
    <row r="42" spans="2:8" x14ac:dyDescent="0.3">
      <c r="B42" s="634"/>
      <c r="C42" s="669" t="s">
        <v>1698</v>
      </c>
      <c r="D42" s="669" t="s">
        <v>1699</v>
      </c>
      <c r="E42" s="669">
        <v>3314</v>
      </c>
      <c r="F42" s="779"/>
      <c r="G42" s="634"/>
    </row>
    <row r="43" spans="2:8" x14ac:dyDescent="0.3">
      <c r="B43" s="634"/>
      <c r="C43" s="669" t="s">
        <v>1698</v>
      </c>
      <c r="D43" s="669" t="s">
        <v>1699</v>
      </c>
      <c r="E43" s="669">
        <v>35</v>
      </c>
      <c r="F43" s="779"/>
      <c r="G43" s="634"/>
    </row>
    <row r="44" spans="2:8" x14ac:dyDescent="0.3">
      <c r="B44" s="634"/>
      <c r="C44" s="669" t="s">
        <v>1698</v>
      </c>
      <c r="D44" s="669" t="s">
        <v>1699</v>
      </c>
      <c r="E44" s="669">
        <v>351</v>
      </c>
      <c r="F44" s="779"/>
      <c r="G44" s="634"/>
    </row>
    <row r="45" spans="2:8" x14ac:dyDescent="0.3">
      <c r="B45" s="634"/>
      <c r="C45" s="669" t="s">
        <v>1698</v>
      </c>
      <c r="D45" s="669" t="s">
        <v>1699</v>
      </c>
      <c r="E45" s="669">
        <v>3511</v>
      </c>
      <c r="F45" s="779"/>
      <c r="G45" s="634"/>
    </row>
    <row r="46" spans="2:8" x14ac:dyDescent="0.3">
      <c r="B46" s="634"/>
      <c r="C46" s="669" t="s">
        <v>1698</v>
      </c>
      <c r="D46" s="669" t="s">
        <v>1699</v>
      </c>
      <c r="E46" s="669">
        <v>3512</v>
      </c>
      <c r="F46" s="779"/>
      <c r="G46" s="634"/>
    </row>
    <row r="47" spans="2:8" x14ac:dyDescent="0.3">
      <c r="B47" s="634"/>
      <c r="C47" s="669" t="s">
        <v>1698</v>
      </c>
      <c r="D47" s="669" t="s">
        <v>1699</v>
      </c>
      <c r="E47" s="669">
        <v>3513</v>
      </c>
      <c r="F47" s="779"/>
    </row>
    <row r="48" spans="2:8" x14ac:dyDescent="0.3">
      <c r="B48" s="634"/>
      <c r="C48" s="669" t="s">
        <v>1698</v>
      </c>
      <c r="D48" s="669" t="s">
        <v>1699</v>
      </c>
      <c r="E48" s="669">
        <v>3514</v>
      </c>
      <c r="F48" s="779"/>
    </row>
    <row r="49" spans="2:6" x14ac:dyDescent="0.3">
      <c r="B49" s="634"/>
      <c r="C49" s="669" t="s">
        <v>1698</v>
      </c>
      <c r="D49" s="669" t="s">
        <v>1699</v>
      </c>
      <c r="E49" s="669">
        <v>4321</v>
      </c>
      <c r="F49" s="779"/>
    </row>
    <row r="50" spans="2:6" x14ac:dyDescent="0.3">
      <c r="B50" s="634"/>
      <c r="C50" s="669" t="s">
        <v>1701</v>
      </c>
      <c r="D50" s="669" t="s">
        <v>1702</v>
      </c>
      <c r="E50" s="669">
        <v>91</v>
      </c>
      <c r="F50" s="779" t="s">
        <v>1703</v>
      </c>
    </row>
    <row r="51" spans="2:6" x14ac:dyDescent="0.3">
      <c r="B51" s="634"/>
      <c r="C51" s="669" t="s">
        <v>1701</v>
      </c>
      <c r="D51" s="669" t="s">
        <v>1702</v>
      </c>
      <c r="E51" s="669">
        <v>910</v>
      </c>
      <c r="F51" s="779"/>
    </row>
    <row r="52" spans="2:6" x14ac:dyDescent="0.3">
      <c r="B52" s="634"/>
      <c r="C52" s="669" t="s">
        <v>1701</v>
      </c>
      <c r="D52" s="669" t="s">
        <v>1702</v>
      </c>
      <c r="E52" s="669">
        <v>192</v>
      </c>
      <c r="F52" s="779"/>
    </row>
    <row r="53" spans="2:6" x14ac:dyDescent="0.3">
      <c r="B53" s="634"/>
      <c r="C53" s="669" t="s">
        <v>1701</v>
      </c>
      <c r="D53" s="669" t="s">
        <v>1702</v>
      </c>
      <c r="E53" s="669">
        <v>1920</v>
      </c>
      <c r="F53" s="779"/>
    </row>
    <row r="54" spans="2:6" x14ac:dyDescent="0.3">
      <c r="B54" s="634"/>
      <c r="C54" s="669" t="s">
        <v>1701</v>
      </c>
      <c r="D54" s="669" t="s">
        <v>1702</v>
      </c>
      <c r="E54" s="669">
        <v>2014</v>
      </c>
      <c r="F54" s="779"/>
    </row>
    <row r="55" spans="2:6" x14ac:dyDescent="0.3">
      <c r="B55" s="634"/>
      <c r="C55" s="669" t="s">
        <v>1701</v>
      </c>
      <c r="D55" s="669" t="s">
        <v>1702</v>
      </c>
      <c r="E55" s="669">
        <v>352</v>
      </c>
      <c r="F55" s="779"/>
    </row>
    <row r="56" spans="2:6" x14ac:dyDescent="0.3">
      <c r="B56" s="634"/>
      <c r="C56" s="669" t="s">
        <v>1701</v>
      </c>
      <c r="D56" s="669" t="s">
        <v>1702</v>
      </c>
      <c r="E56" s="669">
        <v>3521</v>
      </c>
      <c r="F56" s="779"/>
    </row>
    <row r="57" spans="2:6" x14ac:dyDescent="0.3">
      <c r="B57" s="634"/>
      <c r="C57" s="669" t="s">
        <v>1701</v>
      </c>
      <c r="D57" s="669" t="s">
        <v>1702</v>
      </c>
      <c r="E57" s="669">
        <v>3522</v>
      </c>
      <c r="F57" s="779"/>
    </row>
    <row r="58" spans="2:6" x14ac:dyDescent="0.3">
      <c r="B58" s="634"/>
      <c r="C58" s="669" t="s">
        <v>1701</v>
      </c>
      <c r="D58" s="669" t="s">
        <v>1702</v>
      </c>
      <c r="E58" s="669">
        <v>3523</v>
      </c>
      <c r="F58" s="779"/>
    </row>
    <row r="59" spans="2:6" x14ac:dyDescent="0.3">
      <c r="B59" s="634"/>
      <c r="C59" s="669" t="s">
        <v>1701</v>
      </c>
      <c r="D59" s="669" t="s">
        <v>1702</v>
      </c>
      <c r="E59" s="669">
        <v>4612</v>
      </c>
      <c r="F59" s="779"/>
    </row>
    <row r="60" spans="2:6" x14ac:dyDescent="0.3">
      <c r="B60" s="634"/>
      <c r="C60" s="669" t="s">
        <v>1701</v>
      </c>
      <c r="D60" s="669" t="s">
        <v>1702</v>
      </c>
      <c r="E60" s="669">
        <v>4671</v>
      </c>
      <c r="F60" s="779"/>
    </row>
    <row r="61" spans="2:6" x14ac:dyDescent="0.3">
      <c r="B61" s="634"/>
      <c r="C61" s="669" t="s">
        <v>1701</v>
      </c>
      <c r="D61" s="669" t="s">
        <v>1702</v>
      </c>
      <c r="E61" s="669">
        <v>6</v>
      </c>
      <c r="F61" s="779"/>
    </row>
    <row r="62" spans="2:6" x14ac:dyDescent="0.3">
      <c r="B62" s="634"/>
      <c r="C62" s="669" t="s">
        <v>1701</v>
      </c>
      <c r="D62" s="669" t="s">
        <v>1702</v>
      </c>
      <c r="E62" s="669">
        <v>61</v>
      </c>
      <c r="F62" s="779"/>
    </row>
    <row r="63" spans="2:6" x14ac:dyDescent="0.3">
      <c r="B63" s="634"/>
      <c r="C63" s="669" t="s">
        <v>1701</v>
      </c>
      <c r="D63" s="669" t="s">
        <v>1702</v>
      </c>
      <c r="E63" s="669">
        <v>610</v>
      </c>
      <c r="F63" s="779"/>
    </row>
    <row r="64" spans="2:6" x14ac:dyDescent="0.3">
      <c r="B64" s="634"/>
      <c r="C64" s="669" t="s">
        <v>1701</v>
      </c>
      <c r="D64" s="669" t="s">
        <v>1702</v>
      </c>
      <c r="E64" s="669">
        <v>62</v>
      </c>
      <c r="F64" s="779"/>
    </row>
    <row r="65" spans="2:6" x14ac:dyDescent="0.3">
      <c r="B65" s="634"/>
      <c r="C65" s="669" t="s">
        <v>1701</v>
      </c>
      <c r="D65" s="669" t="s">
        <v>1702</v>
      </c>
      <c r="E65" s="669">
        <v>620</v>
      </c>
      <c r="F65" s="779"/>
    </row>
    <row r="66" spans="2:6" x14ac:dyDescent="0.3">
      <c r="B66" s="634"/>
      <c r="C66" s="670" t="s">
        <v>1704</v>
      </c>
      <c r="D66" s="669" t="s">
        <v>1705</v>
      </c>
      <c r="E66" s="669">
        <v>24</v>
      </c>
      <c r="F66" s="779" t="s">
        <v>1706</v>
      </c>
    </row>
    <row r="67" spans="2:6" x14ac:dyDescent="0.3">
      <c r="B67" s="634"/>
      <c r="C67" s="670" t="s">
        <v>1704</v>
      </c>
      <c r="D67" s="669" t="s">
        <v>1705</v>
      </c>
      <c r="E67" s="669">
        <v>241</v>
      </c>
      <c r="F67" s="779"/>
    </row>
    <row r="68" spans="2:6" x14ac:dyDescent="0.3">
      <c r="B68" s="634"/>
      <c r="C68" s="670" t="s">
        <v>1704</v>
      </c>
      <c r="D68" s="669" t="s">
        <v>1705</v>
      </c>
      <c r="E68" s="669">
        <v>2410</v>
      </c>
      <c r="F68" s="779"/>
    </row>
    <row r="69" spans="2:6" x14ac:dyDescent="0.3">
      <c r="B69" s="634"/>
      <c r="C69" s="670" t="s">
        <v>1704</v>
      </c>
      <c r="D69" s="669" t="s">
        <v>1705</v>
      </c>
      <c r="E69" s="669">
        <v>242</v>
      </c>
      <c r="F69" s="779"/>
    </row>
    <row r="70" spans="2:6" x14ac:dyDescent="0.3">
      <c r="B70" s="634"/>
      <c r="C70" s="670" t="s">
        <v>1704</v>
      </c>
      <c r="D70" s="669" t="s">
        <v>1705</v>
      </c>
      <c r="E70" s="669">
        <v>2420</v>
      </c>
      <c r="F70" s="779"/>
    </row>
    <row r="71" spans="2:6" x14ac:dyDescent="0.3">
      <c r="B71" s="634"/>
      <c r="C71" s="670" t="s">
        <v>1704</v>
      </c>
      <c r="D71" s="669" t="s">
        <v>1705</v>
      </c>
      <c r="E71" s="669">
        <v>2434</v>
      </c>
      <c r="F71" s="779"/>
    </row>
    <row r="72" spans="2:6" x14ac:dyDescent="0.3">
      <c r="B72" s="634"/>
      <c r="C72" s="670" t="s">
        <v>1704</v>
      </c>
      <c r="D72" s="669" t="s">
        <v>1705</v>
      </c>
      <c r="E72" s="669">
        <v>244</v>
      </c>
      <c r="F72" s="779"/>
    </row>
    <row r="73" spans="2:6" x14ac:dyDescent="0.3">
      <c r="B73" s="634"/>
      <c r="C73" s="670" t="s">
        <v>1704</v>
      </c>
      <c r="D73" s="669" t="s">
        <v>1705</v>
      </c>
      <c r="E73" s="669">
        <v>2442</v>
      </c>
      <c r="F73" s="779"/>
    </row>
    <row r="74" spans="2:6" x14ac:dyDescent="0.3">
      <c r="B74" s="634"/>
      <c r="C74" s="670" t="s">
        <v>1704</v>
      </c>
      <c r="D74" s="669" t="s">
        <v>1705</v>
      </c>
      <c r="E74" s="669">
        <v>2444</v>
      </c>
      <c r="F74" s="779"/>
    </row>
    <row r="75" spans="2:6" x14ac:dyDescent="0.3">
      <c r="B75" s="634"/>
      <c r="C75" s="670" t="s">
        <v>1704</v>
      </c>
      <c r="D75" s="669" t="s">
        <v>1705</v>
      </c>
      <c r="E75" s="669">
        <v>2445</v>
      </c>
      <c r="F75" s="779"/>
    </row>
    <row r="76" spans="2:6" x14ac:dyDescent="0.3">
      <c r="B76" s="634"/>
      <c r="C76" s="670" t="s">
        <v>1704</v>
      </c>
      <c r="D76" s="669" t="s">
        <v>1705</v>
      </c>
      <c r="E76" s="669">
        <v>245</v>
      </c>
      <c r="F76" s="779"/>
    </row>
    <row r="77" spans="2:6" x14ac:dyDescent="0.3">
      <c r="B77" s="634"/>
      <c r="C77" s="670" t="s">
        <v>1704</v>
      </c>
      <c r="D77" s="669" t="s">
        <v>1705</v>
      </c>
      <c r="E77" s="669">
        <v>2451</v>
      </c>
      <c r="F77" s="779"/>
    </row>
    <row r="78" spans="2:6" x14ac:dyDescent="0.3">
      <c r="B78" s="634"/>
      <c r="C78" s="670" t="s">
        <v>1704</v>
      </c>
      <c r="D78" s="669" t="s">
        <v>1705</v>
      </c>
      <c r="E78" s="669">
        <v>2452</v>
      </c>
      <c r="F78" s="779"/>
    </row>
    <row r="79" spans="2:6" x14ac:dyDescent="0.3">
      <c r="B79" s="634"/>
      <c r="C79" s="670" t="s">
        <v>1704</v>
      </c>
      <c r="D79" s="669" t="s">
        <v>1705</v>
      </c>
      <c r="E79" s="669">
        <v>25</v>
      </c>
      <c r="F79" s="779"/>
    </row>
    <row r="80" spans="2:6" x14ac:dyDescent="0.3">
      <c r="B80" s="634"/>
      <c r="C80" s="670" t="s">
        <v>1704</v>
      </c>
      <c r="D80" s="669" t="s">
        <v>1705</v>
      </c>
      <c r="E80" s="669">
        <v>251</v>
      </c>
      <c r="F80" s="779"/>
    </row>
    <row r="81" spans="2:6" x14ac:dyDescent="0.3">
      <c r="B81" s="634"/>
      <c r="C81" s="670" t="s">
        <v>1704</v>
      </c>
      <c r="D81" s="669" t="s">
        <v>1705</v>
      </c>
      <c r="E81" s="669">
        <v>2511</v>
      </c>
      <c r="F81" s="779"/>
    </row>
    <row r="82" spans="2:6" x14ac:dyDescent="0.3">
      <c r="B82" s="634"/>
      <c r="C82" s="670" t="s">
        <v>1704</v>
      </c>
      <c r="D82" s="669" t="s">
        <v>1705</v>
      </c>
      <c r="E82" s="669">
        <v>4672</v>
      </c>
      <c r="F82" s="779"/>
    </row>
    <row r="83" spans="2:6" x14ac:dyDescent="0.3">
      <c r="B83" s="634"/>
      <c r="C83" s="670" t="s">
        <v>1704</v>
      </c>
      <c r="D83" s="669" t="s">
        <v>1707</v>
      </c>
      <c r="E83" s="669">
        <v>5</v>
      </c>
      <c r="F83" s="779"/>
    </row>
    <row r="84" spans="2:6" x14ac:dyDescent="0.3">
      <c r="B84" s="634"/>
      <c r="C84" s="670" t="s">
        <v>1704</v>
      </c>
      <c r="D84" s="669" t="s">
        <v>1707</v>
      </c>
      <c r="E84" s="669">
        <v>51</v>
      </c>
      <c r="F84" s="779"/>
    </row>
    <row r="85" spans="2:6" x14ac:dyDescent="0.3">
      <c r="B85" s="634"/>
      <c r="C85" s="670" t="s">
        <v>1704</v>
      </c>
      <c r="D85" s="669" t="s">
        <v>1707</v>
      </c>
      <c r="E85" s="669">
        <v>510</v>
      </c>
      <c r="F85" s="779"/>
    </row>
    <row r="86" spans="2:6" x14ac:dyDescent="0.3">
      <c r="B86" s="634"/>
      <c r="C86" s="670" t="s">
        <v>1704</v>
      </c>
      <c r="D86" s="669" t="s">
        <v>1707</v>
      </c>
      <c r="E86" s="669">
        <v>52</v>
      </c>
      <c r="F86" s="779"/>
    </row>
    <row r="87" spans="2:6" x14ac:dyDescent="0.3">
      <c r="B87" s="634"/>
      <c r="C87" s="670" t="s">
        <v>1704</v>
      </c>
      <c r="D87" s="669" t="s">
        <v>1707</v>
      </c>
      <c r="E87" s="669">
        <v>520</v>
      </c>
      <c r="F87" s="779"/>
    </row>
    <row r="88" spans="2:6" x14ac:dyDescent="0.3">
      <c r="B88" s="634"/>
      <c r="C88" s="670" t="s">
        <v>1704</v>
      </c>
      <c r="D88" s="669" t="s">
        <v>1705</v>
      </c>
      <c r="E88" s="669">
        <v>7</v>
      </c>
      <c r="F88" s="779"/>
    </row>
    <row r="89" spans="2:6" x14ac:dyDescent="0.3">
      <c r="B89" s="634"/>
      <c r="C89" s="670" t="s">
        <v>1704</v>
      </c>
      <c r="D89" s="669" t="s">
        <v>1705</v>
      </c>
      <c r="E89" s="669">
        <v>72</v>
      </c>
      <c r="F89" s="779"/>
    </row>
    <row r="90" spans="2:6" x14ac:dyDescent="0.3">
      <c r="B90" s="634"/>
      <c r="C90" s="670" t="s">
        <v>1704</v>
      </c>
      <c r="D90" s="669" t="s">
        <v>1705</v>
      </c>
      <c r="E90" s="669">
        <v>729</v>
      </c>
      <c r="F90" s="779"/>
    </row>
    <row r="91" spans="2:6" ht="19.2" customHeight="1" x14ac:dyDescent="0.3">
      <c r="B91" s="634"/>
      <c r="C91" s="669" t="s">
        <v>1701</v>
      </c>
      <c r="D91" s="669" t="s">
        <v>1707</v>
      </c>
      <c r="E91" s="669">
        <v>8</v>
      </c>
      <c r="F91" s="785" t="s">
        <v>1769</v>
      </c>
    </row>
    <row r="92" spans="2:6" ht="25.2" customHeight="1" x14ac:dyDescent="0.3">
      <c r="B92" s="634"/>
      <c r="C92" s="669" t="s">
        <v>1701</v>
      </c>
      <c r="D92" s="669" t="s">
        <v>1707</v>
      </c>
      <c r="E92" s="669">
        <v>9</v>
      </c>
      <c r="F92" s="785"/>
    </row>
    <row r="93" spans="2:6" x14ac:dyDescent="0.3">
      <c r="B93" s="634"/>
      <c r="C93" s="669" t="s">
        <v>1708</v>
      </c>
      <c r="D93" s="669" t="s">
        <v>1709</v>
      </c>
      <c r="E93" s="669">
        <v>235</v>
      </c>
      <c r="F93" s="779" t="s">
        <v>1706</v>
      </c>
    </row>
    <row r="94" spans="2:6" x14ac:dyDescent="0.3">
      <c r="B94" s="634"/>
      <c r="C94" s="669" t="s">
        <v>1708</v>
      </c>
      <c r="D94" s="669" t="s">
        <v>1709</v>
      </c>
      <c r="E94" s="669">
        <v>2351</v>
      </c>
      <c r="F94" s="779"/>
    </row>
    <row r="95" spans="2:6" x14ac:dyDescent="0.3">
      <c r="B95" s="634"/>
      <c r="C95" s="669" t="s">
        <v>1708</v>
      </c>
      <c r="D95" s="669" t="s">
        <v>1709</v>
      </c>
      <c r="E95" s="669">
        <v>2352</v>
      </c>
      <c r="F95" s="779"/>
    </row>
    <row r="96" spans="2:6" x14ac:dyDescent="0.3">
      <c r="B96" s="634"/>
      <c r="C96" s="669" t="s">
        <v>1708</v>
      </c>
      <c r="D96" s="669" t="s">
        <v>1709</v>
      </c>
      <c r="E96" s="669">
        <v>236</v>
      </c>
      <c r="F96" s="779"/>
    </row>
    <row r="97" spans="2:6" x14ac:dyDescent="0.3">
      <c r="B97" s="634"/>
      <c r="C97" s="669" t="s">
        <v>1708</v>
      </c>
      <c r="D97" s="669" t="s">
        <v>1709</v>
      </c>
      <c r="E97" s="669">
        <v>2361</v>
      </c>
      <c r="F97" s="779"/>
    </row>
    <row r="98" spans="2:6" x14ac:dyDescent="0.3">
      <c r="B98" s="634"/>
      <c r="C98" s="669" t="s">
        <v>1708</v>
      </c>
      <c r="D98" s="669" t="s">
        <v>1709</v>
      </c>
      <c r="E98" s="669">
        <v>2363</v>
      </c>
      <c r="F98" s="779"/>
    </row>
    <row r="99" spans="2:6" x14ac:dyDescent="0.3">
      <c r="B99" s="634"/>
      <c r="C99" s="669" t="s">
        <v>1708</v>
      </c>
      <c r="D99" s="669" t="s">
        <v>1709</v>
      </c>
      <c r="E99" s="669">
        <v>2364</v>
      </c>
      <c r="F99" s="779"/>
    </row>
    <row r="100" spans="2:6" x14ac:dyDescent="0.3">
      <c r="B100" s="634"/>
      <c r="C100" s="669" t="s">
        <v>1708</v>
      </c>
      <c r="D100" s="669" t="s">
        <v>1709</v>
      </c>
      <c r="E100" s="669">
        <v>811</v>
      </c>
      <c r="F100" s="779"/>
    </row>
    <row r="101" spans="2:6" x14ac:dyDescent="0.3">
      <c r="B101" s="634"/>
      <c r="C101" s="669" t="s">
        <v>1708</v>
      </c>
      <c r="D101" s="669" t="s">
        <v>1709</v>
      </c>
      <c r="E101" s="669">
        <v>89</v>
      </c>
      <c r="F101" s="779"/>
    </row>
    <row r="102" spans="2:6" x14ac:dyDescent="0.3">
      <c r="B102" s="634"/>
      <c r="C102" s="669" t="s">
        <v>1710</v>
      </c>
      <c r="D102" s="669" t="s">
        <v>1711</v>
      </c>
      <c r="E102" s="669">
        <v>3030</v>
      </c>
      <c r="F102" s="779" t="s">
        <v>1712</v>
      </c>
    </row>
    <row r="103" spans="2:6" x14ac:dyDescent="0.3">
      <c r="B103" s="634"/>
      <c r="C103" s="669" t="s">
        <v>1710</v>
      </c>
      <c r="D103" s="669" t="s">
        <v>1711</v>
      </c>
      <c r="E103" s="669">
        <v>3316</v>
      </c>
      <c r="F103" s="779"/>
    </row>
    <row r="104" spans="2:6" x14ac:dyDescent="0.3">
      <c r="B104" s="634"/>
      <c r="C104" s="669" t="s">
        <v>1710</v>
      </c>
      <c r="D104" s="669" t="s">
        <v>1711</v>
      </c>
      <c r="E104" s="669">
        <v>511</v>
      </c>
      <c r="F104" s="779"/>
    </row>
    <row r="105" spans="2:6" x14ac:dyDescent="0.3">
      <c r="B105" s="634"/>
      <c r="C105" s="669" t="s">
        <v>1710</v>
      </c>
      <c r="D105" s="669" t="s">
        <v>1711</v>
      </c>
      <c r="E105" s="669">
        <v>5110</v>
      </c>
      <c r="F105" s="779"/>
    </row>
    <row r="106" spans="2:6" x14ac:dyDescent="0.3">
      <c r="B106" s="634"/>
      <c r="C106" s="669" t="s">
        <v>1710</v>
      </c>
      <c r="D106" s="669" t="s">
        <v>1711</v>
      </c>
      <c r="E106" s="669">
        <v>512</v>
      </c>
      <c r="F106" s="779"/>
    </row>
    <row r="107" spans="2:6" x14ac:dyDescent="0.3">
      <c r="B107" s="634"/>
      <c r="C107" s="669" t="s">
        <v>1710</v>
      </c>
      <c r="D107" s="669" t="s">
        <v>1711</v>
      </c>
      <c r="E107" s="669">
        <v>5121</v>
      </c>
      <c r="F107" s="779"/>
    </row>
    <row r="108" spans="2:6" x14ac:dyDescent="0.3">
      <c r="B108" s="634"/>
      <c r="C108" s="669" t="s">
        <v>1710</v>
      </c>
      <c r="D108" s="669" t="s">
        <v>1711</v>
      </c>
      <c r="E108" s="669">
        <v>5223</v>
      </c>
      <c r="F108" s="779"/>
    </row>
    <row r="109" spans="2:6" x14ac:dyDescent="0.3">
      <c r="B109" s="634"/>
      <c r="C109" s="669" t="s">
        <v>1713</v>
      </c>
      <c r="D109" s="669" t="s">
        <v>1714</v>
      </c>
      <c r="E109" s="669">
        <v>2815</v>
      </c>
      <c r="F109" s="779" t="s">
        <v>1715</v>
      </c>
    </row>
    <row r="110" spans="2:6" x14ac:dyDescent="0.3">
      <c r="B110" s="634"/>
      <c r="C110" s="669" t="s">
        <v>1713</v>
      </c>
      <c r="D110" s="669" t="s">
        <v>1714</v>
      </c>
      <c r="E110" s="669">
        <v>29</v>
      </c>
      <c r="F110" s="779"/>
    </row>
    <row r="111" spans="2:6" x14ac:dyDescent="0.3">
      <c r="B111" s="634"/>
      <c r="C111" s="669" t="s">
        <v>1713</v>
      </c>
      <c r="D111" s="669" t="s">
        <v>1714</v>
      </c>
      <c r="E111" s="669">
        <v>291</v>
      </c>
      <c r="F111" s="779"/>
    </row>
    <row r="112" spans="2:6" x14ac:dyDescent="0.3">
      <c r="B112" s="634"/>
      <c r="C112" s="669" t="s">
        <v>1713</v>
      </c>
      <c r="D112" s="669" t="s">
        <v>1714</v>
      </c>
      <c r="E112" s="669">
        <v>2910</v>
      </c>
      <c r="F112" s="779"/>
    </row>
    <row r="113" spans="2:6" x14ac:dyDescent="0.3">
      <c r="B113" s="634"/>
      <c r="C113" s="669" t="s">
        <v>1713</v>
      </c>
      <c r="D113" s="669" t="s">
        <v>1714</v>
      </c>
      <c r="E113" s="669">
        <v>292</v>
      </c>
      <c r="F113" s="779"/>
    </row>
    <row r="114" spans="2:6" x14ac:dyDescent="0.3">
      <c r="B114" s="634"/>
      <c r="C114" s="669" t="s">
        <v>1713</v>
      </c>
      <c r="D114" s="669" t="s">
        <v>1714</v>
      </c>
      <c r="E114" s="669">
        <v>2920</v>
      </c>
      <c r="F114" s="779"/>
    </row>
    <row r="115" spans="2:6" x14ac:dyDescent="0.3">
      <c r="B115" s="634"/>
      <c r="C115" s="669" t="s">
        <v>1713</v>
      </c>
      <c r="D115" s="669" t="s">
        <v>1714</v>
      </c>
      <c r="E115" s="669">
        <v>293</v>
      </c>
      <c r="F115" s="779"/>
    </row>
    <row r="116" spans="2:6" x14ac:dyDescent="0.3">
      <c r="B116" s="634"/>
      <c r="C116" s="669" t="s">
        <v>1713</v>
      </c>
      <c r="D116" s="669" t="s">
        <v>1714</v>
      </c>
      <c r="E116" s="669">
        <v>2932</v>
      </c>
      <c r="F116" s="779"/>
    </row>
  </sheetData>
  <mergeCells count="11">
    <mergeCell ref="C22:I22"/>
    <mergeCell ref="F66:F90"/>
    <mergeCell ref="F91:F92"/>
    <mergeCell ref="F93:F101"/>
    <mergeCell ref="F102:F108"/>
    <mergeCell ref="F109:F116"/>
    <mergeCell ref="F50:F65"/>
    <mergeCell ref="D26:E26"/>
    <mergeCell ref="F26:F27"/>
    <mergeCell ref="F28:F38"/>
    <mergeCell ref="F40:F49"/>
  </mergeCells>
  <hyperlinks>
    <hyperlink ref="B2" location="Santrauka!B73" display="3 šablonas. Bankinė knyga. Galimos su klimato kaita susijusios pertvarkos rizikos rodikliai. Suderinimo parametrai" xr:uid="{5B97EF7A-204B-485E-BC97-E5FA867528C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85C9-B13E-4E17-B0FF-B262D16B6056}">
  <sheetPr>
    <tabColor rgb="FF575783"/>
  </sheetPr>
  <dimension ref="B2:G9"/>
  <sheetViews>
    <sheetView workbookViewId="0">
      <selection activeCell="E16" sqref="E16"/>
    </sheetView>
  </sheetViews>
  <sheetFormatPr defaultColWidth="9.33203125" defaultRowHeight="14.4" x14ac:dyDescent="0.3"/>
  <cols>
    <col min="1" max="1" width="6.33203125" style="24" customWidth="1"/>
    <col min="2" max="2" width="3.5546875" style="24" customWidth="1"/>
    <col min="3" max="3" width="14.33203125" style="24" customWidth="1"/>
    <col min="4" max="4" width="16.33203125" style="24" customWidth="1"/>
    <col min="5" max="5" width="14.5546875" style="24" customWidth="1"/>
    <col min="6" max="6" width="16.5546875" style="24" customWidth="1"/>
    <col min="7" max="7" width="16.44140625" style="24" customWidth="1"/>
    <col min="8" max="16384" width="9.33203125" style="24"/>
  </cols>
  <sheetData>
    <row r="2" spans="2:7" ht="21" x14ac:dyDescent="0.4">
      <c r="B2" s="118" t="s">
        <v>1731</v>
      </c>
    </row>
    <row r="3" spans="2:7" x14ac:dyDescent="0.3">
      <c r="B3" s="629"/>
    </row>
    <row r="5" spans="2:7" x14ac:dyDescent="0.3">
      <c r="B5" s="35"/>
      <c r="C5" s="81" t="s">
        <v>241</v>
      </c>
      <c r="D5" s="81" t="s">
        <v>256</v>
      </c>
      <c r="E5" s="81" t="s">
        <v>257</v>
      </c>
      <c r="F5" s="81" t="s">
        <v>258</v>
      </c>
      <c r="G5" s="81" t="s">
        <v>259</v>
      </c>
    </row>
    <row r="6" spans="2:7" ht="60" x14ac:dyDescent="0.3">
      <c r="B6" s="35"/>
      <c r="C6" s="70" t="s">
        <v>1783</v>
      </c>
      <c r="D6" s="70" t="s">
        <v>1784</v>
      </c>
      <c r="E6" s="70" t="s">
        <v>1744</v>
      </c>
      <c r="F6" s="70" t="s">
        <v>1742</v>
      </c>
      <c r="G6" s="70" t="s">
        <v>1785</v>
      </c>
    </row>
    <row r="7" spans="2:7" x14ac:dyDescent="0.3">
      <c r="B7" s="646">
        <v>1</v>
      </c>
      <c r="C7" s="244"/>
      <c r="D7" s="244"/>
      <c r="E7" s="681"/>
      <c r="F7" s="682"/>
      <c r="G7" s="244"/>
    </row>
    <row r="8" spans="2:7" x14ac:dyDescent="0.3">
      <c r="C8" s="56" t="s">
        <v>1717</v>
      </c>
      <c r="F8"/>
    </row>
    <row r="9" spans="2:7" ht="62.4" customHeight="1" x14ac:dyDescent="0.3">
      <c r="C9" s="786" t="s">
        <v>2144</v>
      </c>
      <c r="D9" s="786"/>
      <c r="E9" s="786"/>
      <c r="F9" s="786"/>
      <c r="G9" s="786"/>
    </row>
  </sheetData>
  <mergeCells count="1">
    <mergeCell ref="C9:G9"/>
  </mergeCells>
  <hyperlinks>
    <hyperlink ref="B2" location="Santrauka!B74" display="4 šablonas. Bankinė knyga. Galimos su klimato kaita susijusios pertvarkos rizikos rodikliai. Pozicijos 20-ies daugiausiai anglies dioksido išskiriančių bendrovių atžvilgiu" xr:uid="{1F597DAB-52FC-481E-BAF8-E65C50638339}"/>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13955-FF5C-41CF-998F-CECC0876CCEF}">
  <sheetPr>
    <tabColor rgb="FF575783"/>
  </sheetPr>
  <dimension ref="B2:Q25"/>
  <sheetViews>
    <sheetView workbookViewId="0">
      <selection activeCell="B2" sqref="B2"/>
    </sheetView>
  </sheetViews>
  <sheetFormatPr defaultColWidth="8.6640625" defaultRowHeight="13.8" x14ac:dyDescent="0.3"/>
  <cols>
    <col min="1" max="1" width="4.21875" style="56" customWidth="1"/>
    <col min="2" max="2" width="8.5546875" style="56" customWidth="1"/>
    <col min="3" max="3" width="75.5546875" style="56" customWidth="1"/>
    <col min="4" max="4" width="8.6640625" style="56"/>
    <col min="5" max="5" width="16.44140625" style="56" bestFit="1" customWidth="1"/>
    <col min="6" max="11" width="16" style="56" customWidth="1"/>
    <col min="12" max="12" width="17.5546875" style="56" customWidth="1"/>
    <col min="13" max="13" width="14.33203125" style="56" bestFit="1" customWidth="1"/>
    <col min="14" max="14" width="12" style="56" customWidth="1"/>
    <col min="15" max="15" width="8.6640625" style="56"/>
    <col min="16" max="16" width="13.5546875" style="56" bestFit="1" customWidth="1"/>
    <col min="17" max="17" width="13" style="56" bestFit="1" customWidth="1"/>
    <col min="18" max="16384" width="8.6640625" style="56"/>
  </cols>
  <sheetData>
    <row r="2" spans="2:17" ht="21" x14ac:dyDescent="0.4">
      <c r="B2" s="118" t="s">
        <v>1732</v>
      </c>
    </row>
    <row r="5" spans="2:17" x14ac:dyDescent="0.3">
      <c r="B5" s="61"/>
      <c r="C5" s="106" t="s">
        <v>241</v>
      </c>
      <c r="D5" s="106" t="s">
        <v>256</v>
      </c>
      <c r="E5" s="106" t="s">
        <v>257</v>
      </c>
      <c r="F5" s="106" t="s">
        <v>258</v>
      </c>
      <c r="G5" s="106" t="s">
        <v>259</v>
      </c>
      <c r="H5" s="106" t="s">
        <v>260</v>
      </c>
      <c r="I5" s="106" t="s">
        <v>1050</v>
      </c>
      <c r="J5" s="106" t="s">
        <v>1051</v>
      </c>
      <c r="K5" s="106" t="s">
        <v>1096</v>
      </c>
      <c r="L5" s="106" t="s">
        <v>1097</v>
      </c>
      <c r="M5" s="106" t="s">
        <v>1098</v>
      </c>
      <c r="N5" s="106" t="s">
        <v>1099</v>
      </c>
      <c r="O5" s="106" t="s">
        <v>1174</v>
      </c>
      <c r="P5" s="106" t="s">
        <v>1175</v>
      </c>
      <c r="Q5" s="106" t="s">
        <v>1786</v>
      </c>
    </row>
    <row r="6" spans="2:17" x14ac:dyDescent="0.3">
      <c r="B6" s="61"/>
      <c r="C6" s="721" t="s">
        <v>1787</v>
      </c>
      <c r="D6" s="788" t="s">
        <v>1734</v>
      </c>
      <c r="E6" s="788"/>
      <c r="F6" s="788"/>
      <c r="G6" s="788"/>
      <c r="H6" s="788"/>
      <c r="I6" s="788"/>
      <c r="J6" s="788"/>
      <c r="K6" s="788"/>
      <c r="L6" s="788"/>
      <c r="M6" s="788"/>
      <c r="N6" s="788"/>
      <c r="O6" s="788"/>
      <c r="P6" s="788"/>
      <c r="Q6" s="788"/>
    </row>
    <row r="7" spans="2:17" x14ac:dyDescent="0.3">
      <c r="B7" s="61"/>
      <c r="C7" s="721"/>
      <c r="D7" s="105"/>
      <c r="E7" s="721" t="s">
        <v>1788</v>
      </c>
      <c r="F7" s="721"/>
      <c r="G7" s="721"/>
      <c r="H7" s="721"/>
      <c r="I7" s="721"/>
      <c r="J7" s="721"/>
      <c r="K7" s="721"/>
      <c r="L7" s="721"/>
      <c r="M7" s="721"/>
      <c r="N7" s="721"/>
      <c r="O7" s="721"/>
      <c r="P7" s="721"/>
      <c r="Q7" s="721"/>
    </row>
    <row r="8" spans="2:17" ht="50.4" customHeight="1" x14ac:dyDescent="0.3">
      <c r="B8" s="61"/>
      <c r="C8" s="721"/>
      <c r="D8" s="105"/>
      <c r="E8" s="721" t="s">
        <v>1789</v>
      </c>
      <c r="F8" s="721"/>
      <c r="G8" s="721"/>
      <c r="H8" s="721"/>
      <c r="I8" s="721"/>
      <c r="J8" s="721" t="s">
        <v>1790</v>
      </c>
      <c r="K8" s="721" t="s">
        <v>1791</v>
      </c>
      <c r="L8" s="721" t="s">
        <v>1792</v>
      </c>
      <c r="M8" s="721" t="s">
        <v>1747</v>
      </c>
      <c r="N8" s="721" t="s">
        <v>1748</v>
      </c>
      <c r="O8" s="789" t="s">
        <v>1053</v>
      </c>
      <c r="P8" s="789"/>
      <c r="Q8" s="789"/>
    </row>
    <row r="9" spans="2:17" ht="41.4" x14ac:dyDescent="0.3">
      <c r="B9" s="61"/>
      <c r="C9" s="721"/>
      <c r="D9" s="105"/>
      <c r="E9" s="71" t="s">
        <v>1738</v>
      </c>
      <c r="F9" s="71" t="s">
        <v>1739</v>
      </c>
      <c r="G9" s="71" t="s">
        <v>1740</v>
      </c>
      <c r="H9" s="71" t="s">
        <v>1741</v>
      </c>
      <c r="I9" s="105" t="s">
        <v>1742</v>
      </c>
      <c r="J9" s="721"/>
      <c r="K9" s="721"/>
      <c r="L9" s="721"/>
      <c r="M9" s="721"/>
      <c r="N9" s="721"/>
      <c r="O9" s="61"/>
      <c r="P9" s="105" t="s">
        <v>1747</v>
      </c>
      <c r="Q9" s="105" t="s">
        <v>1748</v>
      </c>
    </row>
    <row r="10" spans="2:17" x14ac:dyDescent="0.3">
      <c r="B10" s="314">
        <v>1</v>
      </c>
      <c r="C10" s="674" t="s">
        <v>1718</v>
      </c>
      <c r="D10" s="674">
        <v>51.609000000000002</v>
      </c>
      <c r="E10" s="674">
        <v>1.782</v>
      </c>
      <c r="F10" s="674">
        <v>0</v>
      </c>
      <c r="G10" s="674">
        <v>0</v>
      </c>
      <c r="H10" s="674">
        <v>0</v>
      </c>
      <c r="I10" s="692" t="s">
        <v>2123</v>
      </c>
      <c r="J10" s="674" t="s">
        <v>2124</v>
      </c>
      <c r="K10" s="674">
        <v>1.782</v>
      </c>
      <c r="L10" s="674">
        <v>1.782</v>
      </c>
      <c r="M10" s="674">
        <v>1.5640000000000001</v>
      </c>
      <c r="N10" s="674">
        <v>0</v>
      </c>
      <c r="O10" s="313">
        <v>-0.01</v>
      </c>
      <c r="P10" s="313">
        <v>-0.01</v>
      </c>
      <c r="Q10" s="313">
        <v>0</v>
      </c>
    </row>
    <row r="11" spans="2:17" x14ac:dyDescent="0.3">
      <c r="B11" s="314">
        <v>2</v>
      </c>
      <c r="C11" s="674" t="s">
        <v>1719</v>
      </c>
      <c r="D11" s="674">
        <v>7.117</v>
      </c>
      <c r="E11" s="674">
        <v>0</v>
      </c>
      <c r="F11" s="674">
        <v>0</v>
      </c>
      <c r="G11" s="674">
        <v>0</v>
      </c>
      <c r="H11" s="674">
        <v>0</v>
      </c>
      <c r="I11" s="692" t="s">
        <v>2124</v>
      </c>
      <c r="J11" s="674" t="s">
        <v>2124</v>
      </c>
      <c r="K11" s="674">
        <v>0</v>
      </c>
      <c r="L11" s="674">
        <v>0</v>
      </c>
      <c r="M11" s="674">
        <v>0</v>
      </c>
      <c r="N11" s="674">
        <v>0</v>
      </c>
      <c r="O11" s="313">
        <v>0</v>
      </c>
      <c r="P11" s="313">
        <v>0</v>
      </c>
      <c r="Q11" s="313">
        <v>0</v>
      </c>
    </row>
    <row r="12" spans="2:17" x14ac:dyDescent="0.3">
      <c r="B12" s="314">
        <v>3</v>
      </c>
      <c r="C12" s="674" t="s">
        <v>1720</v>
      </c>
      <c r="D12" s="674">
        <v>282.75400000000002</v>
      </c>
      <c r="E12" s="674">
        <v>49.755000000000003</v>
      </c>
      <c r="F12" s="674">
        <v>-2E-3</v>
      </c>
      <c r="G12" s="674">
        <v>0</v>
      </c>
      <c r="H12" s="674">
        <v>0</v>
      </c>
      <c r="I12" s="692" t="s">
        <v>2125</v>
      </c>
      <c r="J12" s="674" t="s">
        <v>2124</v>
      </c>
      <c r="K12" s="674">
        <v>49.753</v>
      </c>
      <c r="L12" s="674">
        <v>49.753</v>
      </c>
      <c r="M12" s="674">
        <v>4.9530000000000003</v>
      </c>
      <c r="N12" s="674">
        <v>0.56000000000000005</v>
      </c>
      <c r="O12" s="313">
        <v>-0.58599999999999997</v>
      </c>
      <c r="P12" s="313">
        <v>-0.14599999999999999</v>
      </c>
      <c r="Q12" s="313">
        <v>-2.5000000000000001E-2</v>
      </c>
    </row>
    <row r="13" spans="2:17" x14ac:dyDescent="0.3">
      <c r="B13" s="314">
        <v>4</v>
      </c>
      <c r="C13" s="674" t="s">
        <v>1721</v>
      </c>
      <c r="D13" s="674">
        <v>163.97200000000001</v>
      </c>
      <c r="E13" s="674">
        <v>30.222999999999999</v>
      </c>
      <c r="F13" s="674">
        <v>4.1289999999999996</v>
      </c>
      <c r="G13" s="674">
        <v>0</v>
      </c>
      <c r="H13" s="674">
        <v>0</v>
      </c>
      <c r="I13" s="692" t="s">
        <v>2126</v>
      </c>
      <c r="J13" s="674" t="s">
        <v>2124</v>
      </c>
      <c r="K13" s="674">
        <v>34.351999999999997</v>
      </c>
      <c r="L13" s="674">
        <v>34.351999999999997</v>
      </c>
      <c r="M13" s="674">
        <v>2.1040000000000001</v>
      </c>
      <c r="N13" s="674">
        <v>3.33</v>
      </c>
      <c r="O13" s="313">
        <v>-6.3E-2</v>
      </c>
      <c r="P13" s="313">
        <v>-8.9999999999999993E-3</v>
      </c>
      <c r="Q13" s="313">
        <v>-8.0000000000000002E-3</v>
      </c>
    </row>
    <row r="14" spans="2:17" x14ac:dyDescent="0.3">
      <c r="B14" s="314">
        <v>5</v>
      </c>
      <c r="C14" s="674" t="s">
        <v>1722</v>
      </c>
      <c r="D14" s="674">
        <v>27.923999999999999</v>
      </c>
      <c r="E14" s="674">
        <v>7.34</v>
      </c>
      <c r="F14" s="674">
        <v>0.121</v>
      </c>
      <c r="G14" s="674">
        <v>0</v>
      </c>
      <c r="H14" s="674">
        <v>0</v>
      </c>
      <c r="I14" s="692" t="s">
        <v>2127</v>
      </c>
      <c r="J14" s="674" t="s">
        <v>2124</v>
      </c>
      <c r="K14" s="674">
        <v>7.4610000000000003</v>
      </c>
      <c r="L14" s="674">
        <v>7.4610000000000003</v>
      </c>
      <c r="M14" s="674">
        <v>0</v>
      </c>
      <c r="N14" s="674">
        <v>0</v>
      </c>
      <c r="O14" s="313">
        <v>-5.6000000000000001E-2</v>
      </c>
      <c r="P14" s="313">
        <v>0</v>
      </c>
      <c r="Q14" s="313">
        <v>0</v>
      </c>
    </row>
    <row r="15" spans="2:17" x14ac:dyDescent="0.3">
      <c r="B15" s="314">
        <v>6</v>
      </c>
      <c r="C15" s="674" t="s">
        <v>1723</v>
      </c>
      <c r="D15" s="674">
        <v>171.29</v>
      </c>
      <c r="E15" s="674">
        <v>40.134999999999998</v>
      </c>
      <c r="F15" s="674">
        <v>3.734</v>
      </c>
      <c r="G15" s="674">
        <v>0</v>
      </c>
      <c r="H15" s="674">
        <v>0</v>
      </c>
      <c r="I15" s="692" t="s">
        <v>2128</v>
      </c>
      <c r="J15" s="674" t="s">
        <v>2124</v>
      </c>
      <c r="K15" s="674">
        <v>43.869</v>
      </c>
      <c r="L15" s="674">
        <v>43.869</v>
      </c>
      <c r="M15" s="674">
        <v>0.96099999999999997</v>
      </c>
      <c r="N15" s="674">
        <v>0.51400000000000001</v>
      </c>
      <c r="O15" s="313">
        <v>-0.34100000000000003</v>
      </c>
      <c r="P15" s="313">
        <v>-0.01</v>
      </c>
      <c r="Q15" s="313">
        <v>-7.4999999999999997E-2</v>
      </c>
    </row>
    <row r="16" spans="2:17" x14ac:dyDescent="0.3">
      <c r="B16" s="314">
        <v>7</v>
      </c>
      <c r="C16" s="674" t="s">
        <v>1724</v>
      </c>
      <c r="D16" s="674">
        <v>225.46199999999999</v>
      </c>
      <c r="E16" s="674">
        <v>103.166</v>
      </c>
      <c r="F16" s="674">
        <v>0</v>
      </c>
      <c r="G16" s="674">
        <v>3.2050000000000001</v>
      </c>
      <c r="H16" s="674">
        <v>0</v>
      </c>
      <c r="I16" s="692" t="s">
        <v>2129</v>
      </c>
      <c r="J16" s="674" t="s">
        <v>2124</v>
      </c>
      <c r="K16" s="674">
        <v>106.371</v>
      </c>
      <c r="L16" s="674">
        <v>106.371</v>
      </c>
      <c r="M16" s="674">
        <v>6.9610000000000003</v>
      </c>
      <c r="N16" s="674">
        <v>0.17499999999999999</v>
      </c>
      <c r="O16" s="313">
        <v>-0.59799999999999998</v>
      </c>
      <c r="P16" s="313">
        <v>-7.9000000000000001E-2</v>
      </c>
      <c r="Q16" s="313">
        <v>-4.0000000000000001E-3</v>
      </c>
    </row>
    <row r="17" spans="2:17" x14ac:dyDescent="0.3">
      <c r="B17" s="314">
        <v>8</v>
      </c>
      <c r="C17" s="674" t="s">
        <v>1725</v>
      </c>
      <c r="D17" s="674">
        <v>121.922</v>
      </c>
      <c r="E17" s="674">
        <v>16.228000000000002</v>
      </c>
      <c r="F17" s="674">
        <v>0</v>
      </c>
      <c r="G17" s="674">
        <v>0</v>
      </c>
      <c r="H17" s="674">
        <v>0</v>
      </c>
      <c r="I17" s="692" t="s">
        <v>2130</v>
      </c>
      <c r="J17" s="674" t="s">
        <v>2124</v>
      </c>
      <c r="K17" s="674">
        <v>16.228000000000002</v>
      </c>
      <c r="L17" s="674">
        <v>16.228000000000002</v>
      </c>
      <c r="M17" s="674">
        <v>0.16600000000000001</v>
      </c>
      <c r="N17" s="674">
        <v>0</v>
      </c>
      <c r="O17" s="313">
        <v>-5.0999999999999997E-2</v>
      </c>
      <c r="P17" s="313">
        <v>0</v>
      </c>
      <c r="Q17" s="313">
        <v>0</v>
      </c>
    </row>
    <row r="18" spans="2:17" x14ac:dyDescent="0.3">
      <c r="B18" s="314">
        <v>9</v>
      </c>
      <c r="C18" s="674" t="s">
        <v>1726</v>
      </c>
      <c r="D18" s="674">
        <v>509.30200000000002</v>
      </c>
      <c r="E18" s="674">
        <v>185.25399999999999</v>
      </c>
      <c r="F18" s="674">
        <v>3.8820000000000001</v>
      </c>
      <c r="G18" s="674">
        <v>0</v>
      </c>
      <c r="H18" s="674">
        <v>0</v>
      </c>
      <c r="I18" s="692" t="s">
        <v>2131</v>
      </c>
      <c r="J18" s="674" t="s">
        <v>2124</v>
      </c>
      <c r="K18" s="674">
        <v>189.136</v>
      </c>
      <c r="L18" s="674">
        <v>189.136</v>
      </c>
      <c r="M18" s="674">
        <v>10.705</v>
      </c>
      <c r="N18" s="674">
        <v>0.62</v>
      </c>
      <c r="O18" s="313">
        <v>-0.55100000000000005</v>
      </c>
      <c r="P18" s="313">
        <v>-2.1999999999999999E-2</v>
      </c>
      <c r="Q18" s="313">
        <v>-1.4999999999999999E-2</v>
      </c>
    </row>
    <row r="19" spans="2:17" x14ac:dyDescent="0.3">
      <c r="B19" s="314">
        <v>10</v>
      </c>
      <c r="C19" s="674" t="s">
        <v>1727</v>
      </c>
      <c r="D19" s="674">
        <v>1268.837</v>
      </c>
      <c r="E19" s="674">
        <v>92.875</v>
      </c>
      <c r="F19" s="674">
        <v>46.628999999999998</v>
      </c>
      <c r="G19" s="674">
        <v>0</v>
      </c>
      <c r="H19" s="674">
        <v>0</v>
      </c>
      <c r="I19" s="692" t="s">
        <v>2132</v>
      </c>
      <c r="J19" s="674" t="s">
        <v>2124</v>
      </c>
      <c r="K19" s="674">
        <v>139.50299999999999</v>
      </c>
      <c r="L19" s="674">
        <v>139.50299999999999</v>
      </c>
      <c r="M19" s="674">
        <v>25.242000000000001</v>
      </c>
      <c r="N19" s="674">
        <v>0.71899999999999997</v>
      </c>
      <c r="O19" s="313">
        <v>-0.95799999999999996</v>
      </c>
      <c r="P19" s="313">
        <v>-0.317</v>
      </c>
      <c r="Q19" s="313">
        <v>-0.08</v>
      </c>
    </row>
    <row r="20" spans="2:17" x14ac:dyDescent="0.3">
      <c r="B20" s="314">
        <v>11</v>
      </c>
      <c r="C20" s="674" t="s">
        <v>1728</v>
      </c>
      <c r="D20" s="674">
        <v>256.99</v>
      </c>
      <c r="E20" s="674">
        <v>467.30700000000002</v>
      </c>
      <c r="F20" s="674">
        <v>64.784999999999997</v>
      </c>
      <c r="G20" s="674">
        <v>3.2050000000000001</v>
      </c>
      <c r="H20" s="674">
        <v>0</v>
      </c>
      <c r="I20" s="692" t="s">
        <v>2133</v>
      </c>
      <c r="J20" s="674" t="s">
        <v>2124</v>
      </c>
      <c r="K20" s="674">
        <v>535.29700000000003</v>
      </c>
      <c r="L20" s="674">
        <v>535.29700000000003</v>
      </c>
      <c r="M20" s="674">
        <v>46.904000000000003</v>
      </c>
      <c r="N20" s="674">
        <v>4.8659999999999997</v>
      </c>
      <c r="O20" s="313">
        <v>-2.6059999999999999</v>
      </c>
      <c r="P20" s="313">
        <v>-0.39400000000000002</v>
      </c>
      <c r="Q20" s="313">
        <v>-0.12</v>
      </c>
    </row>
    <row r="21" spans="2:17" x14ac:dyDescent="0.3">
      <c r="B21" s="314">
        <v>12</v>
      </c>
      <c r="C21" s="674" t="s">
        <v>1729</v>
      </c>
      <c r="D21" s="674">
        <v>0</v>
      </c>
      <c r="E21" s="674">
        <v>0</v>
      </c>
      <c r="F21" s="674">
        <v>0</v>
      </c>
      <c r="G21" s="674">
        <v>0</v>
      </c>
      <c r="H21" s="674">
        <v>0</v>
      </c>
      <c r="I21" s="674">
        <v>0</v>
      </c>
      <c r="J21" s="674" t="s">
        <v>2124</v>
      </c>
      <c r="K21" s="674">
        <v>0</v>
      </c>
      <c r="L21" s="674">
        <v>0</v>
      </c>
      <c r="M21" s="674">
        <v>0</v>
      </c>
      <c r="N21" s="674">
        <v>0</v>
      </c>
      <c r="O21" s="313">
        <v>0</v>
      </c>
      <c r="P21" s="313">
        <v>0</v>
      </c>
      <c r="Q21" s="313">
        <v>0</v>
      </c>
    </row>
    <row r="22" spans="2:17" x14ac:dyDescent="0.3">
      <c r="B22" s="314">
        <v>13</v>
      </c>
      <c r="C22" s="674" t="s">
        <v>1730</v>
      </c>
      <c r="D22" s="674">
        <v>0</v>
      </c>
      <c r="E22" s="674">
        <v>0</v>
      </c>
      <c r="F22" s="674">
        <v>0</v>
      </c>
      <c r="G22" s="674">
        <v>0</v>
      </c>
      <c r="H22" s="674">
        <v>0</v>
      </c>
      <c r="I22" s="674">
        <v>0</v>
      </c>
      <c r="J22" s="674" t="s">
        <v>2124</v>
      </c>
      <c r="K22" s="674">
        <v>0</v>
      </c>
      <c r="L22" s="674">
        <v>0</v>
      </c>
      <c r="M22" s="674">
        <v>0</v>
      </c>
      <c r="N22" s="674">
        <v>0</v>
      </c>
      <c r="O22" s="674">
        <v>0</v>
      </c>
      <c r="P22" s="674">
        <v>0</v>
      </c>
      <c r="Q22" s="674">
        <v>0</v>
      </c>
    </row>
    <row r="25" spans="2:17" ht="30" customHeight="1" x14ac:dyDescent="0.3">
      <c r="C25" s="787" t="s">
        <v>2145</v>
      </c>
      <c r="D25" s="787"/>
      <c r="E25" s="787"/>
      <c r="F25" s="787"/>
      <c r="G25" s="787"/>
      <c r="H25" s="787"/>
      <c r="I25" s="787"/>
      <c r="J25" s="787"/>
      <c r="K25" s="787"/>
      <c r="L25" s="787"/>
      <c r="M25" s="787"/>
      <c r="N25" s="787"/>
      <c r="O25" s="787"/>
      <c r="P25" s="787"/>
      <c r="Q25" s="787"/>
    </row>
  </sheetData>
  <mergeCells count="11">
    <mergeCell ref="C25:Q25"/>
    <mergeCell ref="C6:C9"/>
    <mergeCell ref="D6:Q6"/>
    <mergeCell ref="E7:Q7"/>
    <mergeCell ref="E8:I8"/>
    <mergeCell ref="J8:J9"/>
    <mergeCell ref="K8:K9"/>
    <mergeCell ref="L8:L9"/>
    <mergeCell ref="M8:M9"/>
    <mergeCell ref="N8:N9"/>
    <mergeCell ref="O8:Q8"/>
  </mergeCells>
  <hyperlinks>
    <hyperlink ref="B2" location="Santrauka!B75" display="5 šablonas. Bankinė knyga. Galimos su klimato kaita susijusios fizinės rizikos rodikliai. Su fizine rizika susijusios pozicijos" xr:uid="{815E3663-91E6-4BE2-92A7-AEDDEA8C5E8C}"/>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DDD9-0FFC-4C61-AA12-F2C947FA517D}">
  <sheetPr>
    <tabColor rgb="FF575783"/>
  </sheetPr>
  <dimension ref="B1:AC305"/>
  <sheetViews>
    <sheetView workbookViewId="0">
      <selection activeCell="C6" sqref="C6"/>
    </sheetView>
  </sheetViews>
  <sheetFormatPr defaultColWidth="8.88671875" defaultRowHeight="11.4" x14ac:dyDescent="0.3"/>
  <cols>
    <col min="1" max="1" width="5.44140625" style="521" customWidth="1"/>
    <col min="2" max="2" width="7.88671875" style="521" customWidth="1"/>
    <col min="3" max="3" width="48.33203125" style="521" customWidth="1"/>
    <col min="4" max="4" width="23.5546875" style="521" customWidth="1"/>
    <col min="5" max="9" width="6.109375" style="521" customWidth="1"/>
    <col min="10" max="16384" width="8.88671875" style="521"/>
  </cols>
  <sheetData>
    <row r="1" spans="2:29" ht="12" customHeight="1" x14ac:dyDescent="0.3"/>
    <row r="2" spans="2:29" ht="21" x14ac:dyDescent="0.3">
      <c r="B2" s="78" t="s">
        <v>255</v>
      </c>
      <c r="C2" s="522"/>
      <c r="E2" s="522"/>
      <c r="F2" s="522"/>
    </row>
    <row r="3" spans="2:29" x14ac:dyDescent="0.3">
      <c r="B3" s="523"/>
      <c r="C3" s="522"/>
      <c r="E3" s="522"/>
      <c r="F3" s="522"/>
    </row>
    <row r="4" spans="2:29" x14ac:dyDescent="0.3">
      <c r="B4" s="526"/>
      <c r="C4" s="526"/>
      <c r="D4" s="527" t="s">
        <v>241</v>
      </c>
      <c r="E4" s="527" t="s">
        <v>256</v>
      </c>
      <c r="F4" s="527" t="s">
        <v>257</v>
      </c>
      <c r="G4" s="527" t="s">
        <v>258</v>
      </c>
      <c r="H4" s="527" t="s">
        <v>259</v>
      </c>
      <c r="I4" s="527" t="s">
        <v>260</v>
      </c>
    </row>
    <row r="5" spans="2:29" s="524" customFormat="1" ht="51" customHeight="1" x14ac:dyDescent="0.3">
      <c r="B5" s="526"/>
      <c r="C5" s="529" t="s">
        <v>2158</v>
      </c>
      <c r="D5" s="528" t="s">
        <v>261</v>
      </c>
      <c r="E5" s="790" t="s">
        <v>262</v>
      </c>
      <c r="F5" s="790"/>
      <c r="G5" s="790"/>
      <c r="H5" s="790"/>
      <c r="I5" s="790"/>
      <c r="J5" s="521"/>
      <c r="K5" s="521"/>
      <c r="L5" s="521"/>
      <c r="M5" s="521"/>
      <c r="N5" s="521"/>
      <c r="O5" s="521"/>
      <c r="P5" s="521"/>
      <c r="Q5" s="521"/>
      <c r="R5" s="521"/>
      <c r="S5" s="521"/>
      <c r="T5" s="521"/>
      <c r="U5" s="521"/>
      <c r="V5" s="521"/>
      <c r="W5" s="521"/>
      <c r="X5" s="521"/>
      <c r="Y5" s="521"/>
      <c r="Z5" s="521"/>
      <c r="AA5" s="521"/>
      <c r="AB5" s="521"/>
      <c r="AC5" s="521"/>
    </row>
    <row r="6" spans="2:29" s="525" customFormat="1" ht="16.5" customHeight="1" x14ac:dyDescent="0.3">
      <c r="B6" s="529"/>
      <c r="C6" s="529"/>
      <c r="D6" s="530" t="s">
        <v>263</v>
      </c>
      <c r="E6" s="530" t="s">
        <v>263</v>
      </c>
      <c r="F6" s="530" t="s">
        <v>264</v>
      </c>
      <c r="G6" s="530" t="s">
        <v>265</v>
      </c>
      <c r="H6" s="530" t="s">
        <v>266</v>
      </c>
      <c r="I6" s="530" t="s">
        <v>267</v>
      </c>
    </row>
    <row r="7" spans="2:29" ht="21.6" customHeight="1" x14ac:dyDescent="0.3">
      <c r="B7" s="791" t="s">
        <v>268</v>
      </c>
      <c r="C7" s="791"/>
      <c r="D7" s="791"/>
      <c r="E7" s="791"/>
      <c r="F7" s="791"/>
      <c r="G7" s="791"/>
      <c r="H7" s="791"/>
      <c r="I7" s="791"/>
    </row>
    <row r="8" spans="2:29" ht="28.5" customHeight="1" x14ac:dyDescent="0.2">
      <c r="B8" s="531" t="s">
        <v>269</v>
      </c>
      <c r="C8" s="532" t="s">
        <v>270</v>
      </c>
      <c r="D8" s="533">
        <v>1572039.9210000001</v>
      </c>
      <c r="E8" s="534"/>
      <c r="F8" s="534"/>
      <c r="G8" s="534"/>
      <c r="H8" s="534"/>
      <c r="I8" s="534"/>
    </row>
    <row r="9" spans="2:29" ht="28.2" customHeight="1" x14ac:dyDescent="0.2">
      <c r="B9" s="531" t="s">
        <v>271</v>
      </c>
      <c r="C9" s="535" t="s">
        <v>272</v>
      </c>
      <c r="D9" s="533">
        <v>664317.92099999997</v>
      </c>
      <c r="E9" s="537"/>
      <c r="F9" s="537"/>
      <c r="G9" s="537"/>
      <c r="H9" s="537"/>
      <c r="I9" s="537"/>
    </row>
    <row r="10" spans="2:29" ht="28.2" customHeight="1" x14ac:dyDescent="0.2">
      <c r="B10" s="531" t="s">
        <v>273</v>
      </c>
      <c r="C10" s="532" t="s">
        <v>274</v>
      </c>
      <c r="D10" s="533">
        <v>2835136.0079999999</v>
      </c>
      <c r="E10" s="534"/>
      <c r="F10" s="534"/>
      <c r="G10" s="534"/>
      <c r="H10" s="534"/>
      <c r="I10" s="534"/>
    </row>
    <row r="11" spans="2:29" ht="28.2" customHeight="1" x14ac:dyDescent="0.2">
      <c r="B11" s="531" t="s">
        <v>275</v>
      </c>
      <c r="C11" s="532" t="s">
        <v>276</v>
      </c>
      <c r="D11" s="536">
        <v>0.55448483478892063</v>
      </c>
      <c r="E11" s="534"/>
      <c r="F11" s="534"/>
      <c r="G11" s="534"/>
      <c r="H11" s="534"/>
      <c r="I11" s="534"/>
    </row>
    <row r="12" spans="2:29" ht="28.2" customHeight="1" x14ac:dyDescent="0.2">
      <c r="B12" s="531" t="s">
        <v>277</v>
      </c>
      <c r="C12" s="535" t="s">
        <v>272</v>
      </c>
      <c r="D12" s="536">
        <v>0.23431606777434008</v>
      </c>
      <c r="E12" s="537"/>
      <c r="F12" s="537"/>
      <c r="G12" s="537"/>
      <c r="H12" s="537"/>
      <c r="I12" s="537"/>
    </row>
    <row r="13" spans="2:29" ht="28.2" customHeight="1" x14ac:dyDescent="0.2">
      <c r="B13" s="531" t="s">
        <v>278</v>
      </c>
      <c r="C13" s="532" t="s">
        <v>279</v>
      </c>
      <c r="D13" s="533">
        <v>6138901.9210000001</v>
      </c>
      <c r="E13" s="534"/>
      <c r="F13" s="534"/>
      <c r="G13" s="534"/>
      <c r="H13" s="534"/>
      <c r="I13" s="534"/>
    </row>
    <row r="14" spans="2:29" ht="28.5" customHeight="1" x14ac:dyDescent="0.2">
      <c r="B14" s="531" t="s">
        <v>280</v>
      </c>
      <c r="C14" s="532" t="s">
        <v>281</v>
      </c>
      <c r="D14" s="536">
        <v>0.25607835753530356</v>
      </c>
      <c r="E14" s="534"/>
      <c r="F14" s="534"/>
      <c r="G14" s="534"/>
      <c r="H14" s="534"/>
      <c r="I14" s="534"/>
    </row>
    <row r="15" spans="2:29" ht="28.2" customHeight="1" x14ac:dyDescent="0.2">
      <c r="B15" s="531" t="s">
        <v>282</v>
      </c>
      <c r="C15" s="535" t="s">
        <v>283</v>
      </c>
      <c r="D15" s="536">
        <v>0.10821445423773533</v>
      </c>
      <c r="E15" s="537"/>
      <c r="F15" s="537"/>
      <c r="G15" s="537"/>
      <c r="H15" s="537"/>
      <c r="I15" s="537"/>
    </row>
    <row r="16" spans="2:29" ht="42" customHeight="1" x14ac:dyDescent="0.2">
      <c r="B16" s="531" t="s">
        <v>284</v>
      </c>
      <c r="C16" s="532" t="s">
        <v>285</v>
      </c>
      <c r="D16" s="537"/>
      <c r="E16" s="534"/>
      <c r="F16" s="534"/>
      <c r="G16" s="534"/>
      <c r="H16" s="534"/>
      <c r="I16" s="534"/>
    </row>
    <row r="17" spans="2:9" ht="61.5" customHeight="1" x14ac:dyDescent="0.2">
      <c r="B17" s="531" t="s">
        <v>286</v>
      </c>
      <c r="C17" s="532" t="s">
        <v>287</v>
      </c>
      <c r="D17" s="537"/>
      <c r="E17" s="534"/>
      <c r="F17" s="534"/>
      <c r="G17" s="534"/>
      <c r="H17" s="534"/>
      <c r="I17" s="534"/>
    </row>
    <row r="18" spans="2:9" ht="111" customHeight="1" x14ac:dyDescent="0.2">
      <c r="B18" s="531" t="s">
        <v>288</v>
      </c>
      <c r="C18" s="532" t="s">
        <v>289</v>
      </c>
      <c r="D18" s="537"/>
      <c r="E18" s="534"/>
      <c r="F18" s="534"/>
      <c r="G18" s="534"/>
      <c r="H18" s="534"/>
      <c r="I18" s="534"/>
    </row>
    <row r="19" spans="2:9" ht="19.8" customHeight="1" x14ac:dyDescent="0.3">
      <c r="B19" s="791" t="s">
        <v>261</v>
      </c>
      <c r="C19" s="791"/>
      <c r="D19" s="791"/>
      <c r="E19" s="791"/>
      <c r="F19" s="791"/>
      <c r="G19" s="791"/>
      <c r="H19" s="791"/>
      <c r="I19" s="791"/>
    </row>
    <row r="20" spans="2:9" ht="26.1" customHeight="1" x14ac:dyDescent="0.2">
      <c r="B20" s="531" t="s">
        <v>290</v>
      </c>
      <c r="C20" s="532" t="s">
        <v>291</v>
      </c>
      <c r="D20" s="536">
        <v>0.2273</v>
      </c>
      <c r="E20" s="538"/>
      <c r="F20" s="538"/>
      <c r="G20" s="538"/>
      <c r="H20" s="538"/>
      <c r="I20" s="538"/>
    </row>
    <row r="21" spans="2:9" ht="24.6" customHeight="1" x14ac:dyDescent="0.2">
      <c r="B21" s="531" t="s">
        <v>292</v>
      </c>
      <c r="C21" s="535" t="s">
        <v>293</v>
      </c>
      <c r="D21" s="536">
        <v>0.13500000000000001</v>
      </c>
      <c r="E21" s="538"/>
      <c r="F21" s="538"/>
      <c r="G21" s="538"/>
      <c r="H21" s="538"/>
      <c r="I21" s="538"/>
    </row>
    <row r="22" spans="2:9" ht="28.5" customHeight="1" x14ac:dyDescent="0.2">
      <c r="B22" s="531" t="s">
        <v>294</v>
      </c>
      <c r="C22" s="532" t="s">
        <v>295</v>
      </c>
      <c r="D22" s="536">
        <v>7.1999999999999995E-2</v>
      </c>
      <c r="E22" s="538"/>
      <c r="F22" s="538"/>
      <c r="G22" s="538"/>
      <c r="H22" s="538"/>
      <c r="I22" s="538"/>
    </row>
    <row r="23" spans="2:9" ht="30" customHeight="1" x14ac:dyDescent="0.2">
      <c r="B23" s="531" t="s">
        <v>296</v>
      </c>
      <c r="C23" s="535" t="s">
        <v>297</v>
      </c>
      <c r="D23" s="536">
        <v>7.1999999999999995E-2</v>
      </c>
      <c r="E23" s="538"/>
      <c r="F23" s="538"/>
      <c r="G23" s="538"/>
      <c r="H23" s="538"/>
      <c r="I23" s="538"/>
    </row>
    <row r="33" s="521" customFormat="1" x14ac:dyDescent="0.3"/>
    <row r="34" s="521" customFormat="1" x14ac:dyDescent="0.3"/>
    <row r="35" s="521" customFormat="1" x14ac:dyDescent="0.3"/>
    <row r="36" s="521" customFormat="1" x14ac:dyDescent="0.3"/>
    <row r="37" s="521" customFormat="1" x14ac:dyDescent="0.3"/>
    <row r="38" s="521" customFormat="1" x14ac:dyDescent="0.3"/>
    <row r="39" s="521" customFormat="1" x14ac:dyDescent="0.3"/>
    <row r="40" s="521" customFormat="1" x14ac:dyDescent="0.3"/>
    <row r="41" s="521" customFormat="1" x14ac:dyDescent="0.3"/>
    <row r="42" s="521" customFormat="1" x14ac:dyDescent="0.3"/>
    <row r="43" s="521" customFormat="1" x14ac:dyDescent="0.3"/>
    <row r="44" s="521" customFormat="1" x14ac:dyDescent="0.3"/>
    <row r="45" s="521" customFormat="1" x14ac:dyDescent="0.3"/>
    <row r="46" s="521" customFormat="1" x14ac:dyDescent="0.3"/>
    <row r="47" s="521" customFormat="1" x14ac:dyDescent="0.3"/>
    <row r="48" s="521" customFormat="1" x14ac:dyDescent="0.3"/>
    <row r="49" s="521" customFormat="1" x14ac:dyDescent="0.3"/>
    <row r="50" s="521" customFormat="1" x14ac:dyDescent="0.3"/>
    <row r="51" s="521" customFormat="1" x14ac:dyDescent="0.3"/>
    <row r="52" s="521" customFormat="1" x14ac:dyDescent="0.3"/>
    <row r="53" s="521" customFormat="1" x14ac:dyDescent="0.3"/>
    <row r="54" s="521" customFormat="1" x14ac:dyDescent="0.3"/>
    <row r="55" s="521" customFormat="1" x14ac:dyDescent="0.3"/>
    <row r="56" s="521" customFormat="1" x14ac:dyDescent="0.3"/>
    <row r="57" s="521" customFormat="1" x14ac:dyDescent="0.3"/>
    <row r="58" s="521" customFormat="1" x14ac:dyDescent="0.3"/>
    <row r="59" s="521" customFormat="1" x14ac:dyDescent="0.3"/>
    <row r="60" s="521" customFormat="1" x14ac:dyDescent="0.3"/>
    <row r="61" s="521" customFormat="1" x14ac:dyDescent="0.3"/>
    <row r="62" s="521" customFormat="1" x14ac:dyDescent="0.3"/>
    <row r="63" s="521" customFormat="1" x14ac:dyDescent="0.3"/>
    <row r="64" s="521" customFormat="1" x14ac:dyDescent="0.3"/>
    <row r="65" s="521" customFormat="1" x14ac:dyDescent="0.3"/>
    <row r="66" s="521" customFormat="1" x14ac:dyDescent="0.3"/>
    <row r="67" s="521" customFormat="1" x14ac:dyDescent="0.3"/>
    <row r="68" s="521" customFormat="1" x14ac:dyDescent="0.3"/>
    <row r="69" s="521" customFormat="1" x14ac:dyDescent="0.3"/>
    <row r="70" s="521" customFormat="1" x14ac:dyDescent="0.3"/>
    <row r="71" s="521" customFormat="1" x14ac:dyDescent="0.3"/>
    <row r="72" s="521" customFormat="1" x14ac:dyDescent="0.3"/>
    <row r="73" s="521" customFormat="1" x14ac:dyDescent="0.3"/>
    <row r="74" s="521" customFormat="1" x14ac:dyDescent="0.3"/>
    <row r="75" s="521" customFormat="1" x14ac:dyDescent="0.3"/>
    <row r="76" s="521" customFormat="1" x14ac:dyDescent="0.3"/>
    <row r="77" s="521" customFormat="1" x14ac:dyDescent="0.3"/>
    <row r="78" s="521" customFormat="1" x14ac:dyDescent="0.3"/>
    <row r="79" s="521" customFormat="1" x14ac:dyDescent="0.3"/>
    <row r="80" s="521" customFormat="1" x14ac:dyDescent="0.3"/>
    <row r="81" s="521" customFormat="1" x14ac:dyDescent="0.3"/>
    <row r="82" s="521" customFormat="1" x14ac:dyDescent="0.3"/>
    <row r="83" s="521" customFormat="1" x14ac:dyDescent="0.3"/>
    <row r="84" s="521" customFormat="1" x14ac:dyDescent="0.3"/>
    <row r="85" s="521" customFormat="1" x14ac:dyDescent="0.3"/>
    <row r="86" s="521" customFormat="1" x14ac:dyDescent="0.3"/>
    <row r="87" s="521" customFormat="1" x14ac:dyDescent="0.3"/>
    <row r="88" s="521" customFormat="1" x14ac:dyDescent="0.3"/>
    <row r="89" s="521" customFormat="1" x14ac:dyDescent="0.3"/>
    <row r="90" s="521" customFormat="1" x14ac:dyDescent="0.3"/>
    <row r="91" s="521" customFormat="1" x14ac:dyDescent="0.3"/>
    <row r="92" s="521" customFormat="1" x14ac:dyDescent="0.3"/>
    <row r="93" s="521" customFormat="1" x14ac:dyDescent="0.3"/>
    <row r="94" s="521" customFormat="1" x14ac:dyDescent="0.3"/>
    <row r="95" s="521" customFormat="1" x14ac:dyDescent="0.3"/>
    <row r="96" s="521" customFormat="1" x14ac:dyDescent="0.3"/>
    <row r="97" s="521" customFormat="1" x14ac:dyDescent="0.3"/>
    <row r="98" s="521" customFormat="1" x14ac:dyDescent="0.3"/>
    <row r="99" s="521" customFormat="1" x14ac:dyDescent="0.3"/>
    <row r="100" s="521" customFormat="1" x14ac:dyDescent="0.3"/>
    <row r="101" s="521" customFormat="1" x14ac:dyDescent="0.3"/>
    <row r="102" s="521" customFormat="1" x14ac:dyDescent="0.3"/>
    <row r="103" s="521" customFormat="1" x14ac:dyDescent="0.3"/>
    <row r="104" s="521" customFormat="1" x14ac:dyDescent="0.3"/>
    <row r="105" s="521" customFormat="1" x14ac:dyDescent="0.3"/>
    <row r="106" s="521" customFormat="1" x14ac:dyDescent="0.3"/>
    <row r="107" s="521" customFormat="1" x14ac:dyDescent="0.3"/>
    <row r="108" s="521" customFormat="1" x14ac:dyDescent="0.3"/>
    <row r="109" s="521" customFormat="1" x14ac:dyDescent="0.3"/>
    <row r="110" s="521" customFormat="1" x14ac:dyDescent="0.3"/>
    <row r="111" s="521" customFormat="1" x14ac:dyDescent="0.3"/>
    <row r="112" s="521" customFormat="1" x14ac:dyDescent="0.3"/>
    <row r="113" s="521" customFormat="1" x14ac:dyDescent="0.3"/>
    <row r="114" s="521" customFormat="1" x14ac:dyDescent="0.3"/>
    <row r="115" s="521" customFormat="1" x14ac:dyDescent="0.3"/>
    <row r="116" s="521" customFormat="1" x14ac:dyDescent="0.3"/>
    <row r="117" s="521" customFormat="1" x14ac:dyDescent="0.3"/>
    <row r="118" s="521" customFormat="1" x14ac:dyDescent="0.3"/>
    <row r="119" s="521" customFormat="1" x14ac:dyDescent="0.3"/>
    <row r="120" s="521" customFormat="1" x14ac:dyDescent="0.3"/>
    <row r="121" s="521" customFormat="1" x14ac:dyDescent="0.3"/>
    <row r="122" s="521" customFormat="1" x14ac:dyDescent="0.3"/>
    <row r="123" s="521" customFormat="1" x14ac:dyDescent="0.3"/>
    <row r="124" s="521" customFormat="1" x14ac:dyDescent="0.3"/>
    <row r="125" s="521" customFormat="1" x14ac:dyDescent="0.3"/>
    <row r="126" s="521" customFormat="1" x14ac:dyDescent="0.3"/>
    <row r="127" s="521" customFormat="1" x14ac:dyDescent="0.3"/>
    <row r="128" s="521" customFormat="1" x14ac:dyDescent="0.3"/>
    <row r="129" s="521" customFormat="1" x14ac:dyDescent="0.3"/>
    <row r="130" s="521" customFormat="1" x14ac:dyDescent="0.3"/>
    <row r="131" s="521" customFormat="1" x14ac:dyDescent="0.3"/>
    <row r="132" s="521" customFormat="1" x14ac:dyDescent="0.3"/>
    <row r="133" s="521" customFormat="1" x14ac:dyDescent="0.3"/>
    <row r="134" s="521" customFormat="1" x14ac:dyDescent="0.3"/>
    <row r="135" s="521" customFormat="1" x14ac:dyDescent="0.3"/>
    <row r="136" s="521" customFormat="1" x14ac:dyDescent="0.3"/>
    <row r="137" s="521" customFormat="1" x14ac:dyDescent="0.3"/>
    <row r="138" s="521" customFormat="1" x14ac:dyDescent="0.3"/>
    <row r="139" s="521" customFormat="1" x14ac:dyDescent="0.3"/>
    <row r="140" s="521" customFormat="1" x14ac:dyDescent="0.3"/>
    <row r="141" s="521" customFormat="1" x14ac:dyDescent="0.3"/>
    <row r="142" s="521" customFormat="1" x14ac:dyDescent="0.3"/>
    <row r="143" s="521" customFormat="1" x14ac:dyDescent="0.3"/>
    <row r="144" s="521" customFormat="1" x14ac:dyDescent="0.3"/>
    <row r="145" s="521" customFormat="1" x14ac:dyDescent="0.3"/>
    <row r="146" s="521" customFormat="1" x14ac:dyDescent="0.3"/>
    <row r="147" s="521" customFormat="1" x14ac:dyDescent="0.3"/>
    <row r="148" s="521" customFormat="1" x14ac:dyDescent="0.3"/>
    <row r="149" s="521" customFormat="1" x14ac:dyDescent="0.3"/>
    <row r="150" s="521" customFormat="1" x14ac:dyDescent="0.3"/>
    <row r="151" s="521" customFormat="1" x14ac:dyDescent="0.3"/>
    <row r="152" s="521" customFormat="1" x14ac:dyDescent="0.3"/>
    <row r="153" s="521" customFormat="1" x14ac:dyDescent="0.3"/>
    <row r="154" s="521" customFormat="1" x14ac:dyDescent="0.3"/>
    <row r="155" s="521" customFormat="1" x14ac:dyDescent="0.3"/>
    <row r="156" s="521" customFormat="1" x14ac:dyDescent="0.3"/>
    <row r="157" s="521" customFormat="1" x14ac:dyDescent="0.3"/>
    <row r="158" s="521" customFormat="1" x14ac:dyDescent="0.3"/>
    <row r="159" s="521" customFormat="1" x14ac:dyDescent="0.3"/>
    <row r="160" s="521" customFormat="1" x14ac:dyDescent="0.3"/>
    <row r="161" s="521" customFormat="1" x14ac:dyDescent="0.3"/>
    <row r="162" s="521" customFormat="1" x14ac:dyDescent="0.3"/>
    <row r="163" s="521" customFormat="1" x14ac:dyDescent="0.3"/>
    <row r="164" s="521" customFormat="1" x14ac:dyDescent="0.3"/>
    <row r="165" s="521" customFormat="1" x14ac:dyDescent="0.3"/>
    <row r="166" s="521" customFormat="1" x14ac:dyDescent="0.3"/>
    <row r="167" s="521" customFormat="1" x14ac:dyDescent="0.3"/>
    <row r="168" s="521" customFormat="1" x14ac:dyDescent="0.3"/>
    <row r="169" s="521" customFormat="1" x14ac:dyDescent="0.3"/>
    <row r="170" s="521" customFormat="1" x14ac:dyDescent="0.3"/>
    <row r="171" s="521" customFormat="1" x14ac:dyDescent="0.3"/>
    <row r="172" s="521" customFormat="1" x14ac:dyDescent="0.3"/>
    <row r="173" s="521" customFormat="1" x14ac:dyDescent="0.3"/>
    <row r="174" s="521" customFormat="1" x14ac:dyDescent="0.3"/>
    <row r="175" s="521" customFormat="1" x14ac:dyDescent="0.3"/>
    <row r="176" s="521" customFormat="1" x14ac:dyDescent="0.3"/>
    <row r="177" s="521" customFormat="1" x14ac:dyDescent="0.3"/>
    <row r="178" s="521" customFormat="1" x14ac:dyDescent="0.3"/>
    <row r="179" s="521" customFormat="1" x14ac:dyDescent="0.3"/>
    <row r="180" s="521" customFormat="1" x14ac:dyDescent="0.3"/>
    <row r="181" s="521" customFormat="1" x14ac:dyDescent="0.3"/>
    <row r="182" s="521" customFormat="1" x14ac:dyDescent="0.3"/>
    <row r="183" s="521" customFormat="1" x14ac:dyDescent="0.3"/>
    <row r="184" s="521" customFormat="1" x14ac:dyDescent="0.3"/>
    <row r="185" s="521" customFormat="1" x14ac:dyDescent="0.3"/>
    <row r="186" s="521" customFormat="1" x14ac:dyDescent="0.3"/>
    <row r="187" s="521" customFormat="1" x14ac:dyDescent="0.3"/>
    <row r="188" s="521" customFormat="1" x14ac:dyDescent="0.3"/>
    <row r="189" s="521" customFormat="1" x14ac:dyDescent="0.3"/>
    <row r="190" s="521" customFormat="1" x14ac:dyDescent="0.3"/>
    <row r="191" s="521" customFormat="1" x14ac:dyDescent="0.3"/>
    <row r="192" s="521" customFormat="1" x14ac:dyDescent="0.3"/>
    <row r="193" s="521" customFormat="1" x14ac:dyDescent="0.3"/>
    <row r="194" s="521" customFormat="1" x14ac:dyDescent="0.3"/>
    <row r="195" s="521" customFormat="1" x14ac:dyDescent="0.3"/>
    <row r="196" s="521" customFormat="1" x14ac:dyDescent="0.3"/>
    <row r="197" s="521" customFormat="1" x14ac:dyDescent="0.3"/>
    <row r="198" s="521" customFormat="1" x14ac:dyDescent="0.3"/>
    <row r="199" s="521" customFormat="1" x14ac:dyDescent="0.3"/>
    <row r="200" s="521" customFormat="1" x14ac:dyDescent="0.3"/>
    <row r="201" s="521" customFormat="1" x14ac:dyDescent="0.3"/>
    <row r="202" s="521" customFormat="1" x14ac:dyDescent="0.3"/>
    <row r="203" s="521" customFormat="1" x14ac:dyDescent="0.3"/>
    <row r="204" s="521" customFormat="1" x14ac:dyDescent="0.3"/>
    <row r="205" s="521" customFormat="1" x14ac:dyDescent="0.3"/>
    <row r="206" s="521" customFormat="1" x14ac:dyDescent="0.3"/>
    <row r="207" s="521" customFormat="1" x14ac:dyDescent="0.3"/>
    <row r="208" s="521" customFormat="1" x14ac:dyDescent="0.3"/>
    <row r="209" s="521" customFormat="1" x14ac:dyDescent="0.3"/>
    <row r="210" s="521" customFormat="1" x14ac:dyDescent="0.3"/>
    <row r="211" s="521" customFormat="1" x14ac:dyDescent="0.3"/>
    <row r="212" s="521" customFormat="1" x14ac:dyDescent="0.3"/>
    <row r="213" s="521" customFormat="1" x14ac:dyDescent="0.3"/>
    <row r="214" s="521" customFormat="1" x14ac:dyDescent="0.3"/>
    <row r="215" s="521" customFormat="1" x14ac:dyDescent="0.3"/>
    <row r="216" s="521" customFormat="1" x14ac:dyDescent="0.3"/>
    <row r="217" s="521" customFormat="1" x14ac:dyDescent="0.3"/>
    <row r="218" s="521" customFormat="1" x14ac:dyDescent="0.3"/>
    <row r="219" s="521" customFormat="1" x14ac:dyDescent="0.3"/>
    <row r="220" s="521" customFormat="1" x14ac:dyDescent="0.3"/>
    <row r="221" s="521" customFormat="1" x14ac:dyDescent="0.3"/>
    <row r="222" s="521" customFormat="1" x14ac:dyDescent="0.3"/>
    <row r="223" s="521" customFormat="1" x14ac:dyDescent="0.3"/>
    <row r="224" s="521" customFormat="1" x14ac:dyDescent="0.3"/>
    <row r="225" s="521" customFormat="1" x14ac:dyDescent="0.3"/>
    <row r="226" s="521" customFormat="1" x14ac:dyDescent="0.3"/>
    <row r="227" s="521" customFormat="1" x14ac:dyDescent="0.3"/>
    <row r="228" s="521" customFormat="1" x14ac:dyDescent="0.3"/>
    <row r="229" s="521" customFormat="1" x14ac:dyDescent="0.3"/>
    <row r="230" s="521" customFormat="1" x14ac:dyDescent="0.3"/>
    <row r="231" s="521" customFormat="1" x14ac:dyDescent="0.3"/>
    <row r="232" s="521" customFormat="1" x14ac:dyDescent="0.3"/>
    <row r="233" s="521" customFormat="1" x14ac:dyDescent="0.3"/>
    <row r="234" s="521" customFormat="1" x14ac:dyDescent="0.3"/>
    <row r="235" s="521" customFormat="1" x14ac:dyDescent="0.3"/>
    <row r="236" s="521" customFormat="1" x14ac:dyDescent="0.3"/>
    <row r="237" s="521" customFormat="1" x14ac:dyDescent="0.3"/>
    <row r="238" s="521" customFormat="1" x14ac:dyDescent="0.3"/>
    <row r="239" s="521" customFormat="1" x14ac:dyDescent="0.3"/>
    <row r="240" s="521" customFormat="1" x14ac:dyDescent="0.3"/>
    <row r="241" s="521" customFormat="1" x14ac:dyDescent="0.3"/>
    <row r="242" s="521" customFormat="1" x14ac:dyDescent="0.3"/>
    <row r="243" s="521" customFormat="1" x14ac:dyDescent="0.3"/>
    <row r="244" s="521" customFormat="1" x14ac:dyDescent="0.3"/>
    <row r="245" s="521" customFormat="1" x14ac:dyDescent="0.3"/>
    <row r="246" s="521" customFormat="1" x14ac:dyDescent="0.3"/>
    <row r="247" s="521" customFormat="1" x14ac:dyDescent="0.3"/>
    <row r="248" s="521" customFormat="1" x14ac:dyDescent="0.3"/>
    <row r="249" s="521" customFormat="1" x14ac:dyDescent="0.3"/>
    <row r="250" s="521" customFormat="1" x14ac:dyDescent="0.3"/>
    <row r="251" s="521" customFormat="1" x14ac:dyDescent="0.3"/>
    <row r="252" s="521" customFormat="1" x14ac:dyDescent="0.3"/>
    <row r="253" s="521" customFormat="1" x14ac:dyDescent="0.3"/>
    <row r="254" s="521" customFormat="1" x14ac:dyDescent="0.3"/>
    <row r="255" s="521" customFormat="1" x14ac:dyDescent="0.3"/>
    <row r="256" s="521" customFormat="1" x14ac:dyDescent="0.3"/>
    <row r="257" s="521" customFormat="1" x14ac:dyDescent="0.3"/>
    <row r="258" s="521" customFormat="1" x14ac:dyDescent="0.3"/>
    <row r="259" s="521" customFormat="1" x14ac:dyDescent="0.3"/>
    <row r="260" s="521" customFormat="1" x14ac:dyDescent="0.3"/>
    <row r="261" s="521" customFormat="1" x14ac:dyDescent="0.3"/>
    <row r="262" s="521" customFormat="1" x14ac:dyDescent="0.3"/>
    <row r="263" s="521" customFormat="1" x14ac:dyDescent="0.3"/>
    <row r="264" s="521" customFormat="1" x14ac:dyDescent="0.3"/>
    <row r="265" s="521" customFormat="1" x14ac:dyDescent="0.3"/>
    <row r="266" s="521" customFormat="1" x14ac:dyDescent="0.3"/>
    <row r="267" s="521" customFormat="1" x14ac:dyDescent="0.3"/>
    <row r="268" s="521" customFormat="1" x14ac:dyDescent="0.3"/>
    <row r="269" s="521" customFormat="1" x14ac:dyDescent="0.3"/>
    <row r="270" s="521" customFormat="1" x14ac:dyDescent="0.3"/>
    <row r="271" s="521" customFormat="1" x14ac:dyDescent="0.3"/>
    <row r="272" s="521" customFormat="1" x14ac:dyDescent="0.3"/>
    <row r="273" s="521" customFormat="1" x14ac:dyDescent="0.3"/>
    <row r="274" s="521" customFormat="1" x14ac:dyDescent="0.3"/>
    <row r="275" s="521" customFormat="1" x14ac:dyDescent="0.3"/>
    <row r="276" s="521" customFormat="1" x14ac:dyDescent="0.3"/>
    <row r="277" s="521" customFormat="1" x14ac:dyDescent="0.3"/>
    <row r="278" s="521" customFormat="1" x14ac:dyDescent="0.3"/>
    <row r="279" s="521" customFormat="1" x14ac:dyDescent="0.3"/>
    <row r="280" s="521" customFormat="1" x14ac:dyDescent="0.3"/>
    <row r="281" s="521" customFormat="1" x14ac:dyDescent="0.3"/>
    <row r="282" s="521" customFormat="1" x14ac:dyDescent="0.3"/>
    <row r="283" s="521" customFormat="1" x14ac:dyDescent="0.3"/>
    <row r="284" s="521" customFormat="1" x14ac:dyDescent="0.3"/>
    <row r="285" s="521" customFormat="1" x14ac:dyDescent="0.3"/>
    <row r="286" s="521" customFormat="1" x14ac:dyDescent="0.3"/>
    <row r="287" s="521" customFormat="1" x14ac:dyDescent="0.3"/>
    <row r="288" s="521" customFormat="1" x14ac:dyDescent="0.3"/>
    <row r="289" s="521" customFormat="1" x14ac:dyDescent="0.3"/>
    <row r="290" s="521" customFormat="1" x14ac:dyDescent="0.3"/>
    <row r="291" s="521" customFormat="1" x14ac:dyDescent="0.3"/>
    <row r="292" s="521" customFormat="1" x14ac:dyDescent="0.3"/>
    <row r="293" s="521" customFormat="1" x14ac:dyDescent="0.3"/>
    <row r="294" s="521" customFormat="1" x14ac:dyDescent="0.3"/>
    <row r="295" s="521" customFormat="1" x14ac:dyDescent="0.3"/>
    <row r="296" s="521" customFormat="1" x14ac:dyDescent="0.3"/>
    <row r="297" s="521" customFormat="1" x14ac:dyDescent="0.3"/>
    <row r="298" s="521" customFormat="1" x14ac:dyDescent="0.3"/>
    <row r="299" s="521" customFormat="1" x14ac:dyDescent="0.3"/>
    <row r="300" s="521" customFormat="1" x14ac:dyDescent="0.3"/>
    <row r="301" s="521" customFormat="1" x14ac:dyDescent="0.3"/>
    <row r="302" s="521" customFormat="1" x14ac:dyDescent="0.3"/>
    <row r="303" s="521" customFormat="1" x14ac:dyDescent="0.3"/>
    <row r="304" s="521" customFormat="1" x14ac:dyDescent="0.3"/>
    <row r="305" s="521" customFormat="1" x14ac:dyDescent="0.3"/>
  </sheetData>
  <mergeCells count="3">
    <mergeCell ref="E5:I5"/>
    <mergeCell ref="B7:I7"/>
    <mergeCell ref="B19:I19"/>
  </mergeCells>
  <conditionalFormatting sqref="D8:I18 D20:I23">
    <cfRule type="cellIs" dxfId="1" priority="1" stopIfTrue="1" operator="lessThan">
      <formula>0</formula>
    </cfRule>
  </conditionalFormatting>
  <hyperlinks>
    <hyperlink ref="B2" location="Santrauka!B77" display="EU KM2. Pagrindiniai parametrai. MREL ir, jei taikytina, G-SII nuosavų lėšų ir tinkamų įsipareigojimų reikalavimas  " xr:uid="{62981731-472E-4538-A940-3D15C1DEDCF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C483-9B1D-40FF-8022-C01F19FE9F3B}">
  <sheetPr>
    <tabColor rgb="FF575783"/>
  </sheetPr>
  <dimension ref="A2:F50"/>
  <sheetViews>
    <sheetView topLeftCell="A5" workbookViewId="0">
      <selection activeCell="B6" sqref="B6:F6"/>
    </sheetView>
  </sheetViews>
  <sheetFormatPr defaultColWidth="11.44140625" defaultRowHeight="11.4" x14ac:dyDescent="0.2"/>
  <cols>
    <col min="1" max="1" width="4.44140625" style="539" customWidth="1"/>
    <col min="2" max="2" width="7.88671875" style="539" customWidth="1"/>
    <col min="3" max="3" width="73.109375" style="539" customWidth="1"/>
    <col min="4" max="6" width="18.5546875" style="539" customWidth="1"/>
    <col min="7" max="16384" width="11.44140625" style="539"/>
  </cols>
  <sheetData>
    <row r="2" spans="1:6" ht="21" x14ac:dyDescent="0.2">
      <c r="B2" s="68" t="s">
        <v>298</v>
      </c>
    </row>
    <row r="4" spans="1:6" x14ac:dyDescent="0.2">
      <c r="B4" s="542"/>
      <c r="C4" s="542"/>
      <c r="D4" s="543" t="s">
        <v>241</v>
      </c>
      <c r="E4" s="543" t="s">
        <v>256</v>
      </c>
      <c r="F4" s="543" t="s">
        <v>257</v>
      </c>
    </row>
    <row r="5" spans="1:6" ht="57" x14ac:dyDescent="0.2">
      <c r="B5" s="544"/>
      <c r="C5" s="700" t="s">
        <v>2158</v>
      </c>
      <c r="D5" s="545" t="s">
        <v>261</v>
      </c>
      <c r="E5" s="545" t="s">
        <v>262</v>
      </c>
      <c r="F5" s="545" t="s">
        <v>299</v>
      </c>
    </row>
    <row r="6" spans="1:6" x14ac:dyDescent="0.2">
      <c r="B6" s="792" t="s">
        <v>300</v>
      </c>
      <c r="C6" s="792"/>
      <c r="D6" s="792"/>
      <c r="E6" s="792"/>
      <c r="F6" s="792"/>
    </row>
    <row r="7" spans="1:6" x14ac:dyDescent="0.2">
      <c r="A7" s="540"/>
      <c r="B7" s="546">
        <v>1</v>
      </c>
      <c r="C7" s="547" t="s">
        <v>301</v>
      </c>
      <c r="D7" s="548">
        <v>536075.92099999997</v>
      </c>
      <c r="E7" s="549"/>
      <c r="F7" s="550"/>
    </row>
    <row r="8" spans="1:6" x14ac:dyDescent="0.2">
      <c r="A8" s="540"/>
      <c r="B8" s="546">
        <v>2</v>
      </c>
      <c r="C8" s="547" t="s">
        <v>302</v>
      </c>
      <c r="D8" s="548">
        <v>50197</v>
      </c>
      <c r="E8" s="549"/>
      <c r="F8" s="550"/>
    </row>
    <row r="9" spans="1:6" x14ac:dyDescent="0.2">
      <c r="A9" s="540"/>
      <c r="B9" s="563">
        <v>3</v>
      </c>
      <c r="C9" s="564" t="s">
        <v>303</v>
      </c>
      <c r="D9" s="565"/>
      <c r="E9" s="565"/>
      <c r="F9" s="565"/>
    </row>
    <row r="10" spans="1:6" x14ac:dyDescent="0.2">
      <c r="A10" s="540"/>
      <c r="B10" s="563">
        <v>4</v>
      </c>
      <c r="C10" s="564" t="s">
        <v>303</v>
      </c>
      <c r="D10" s="565"/>
      <c r="E10" s="565"/>
      <c r="F10" s="565"/>
    </row>
    <row r="11" spans="1:6" x14ac:dyDescent="0.2">
      <c r="A11" s="540"/>
      <c r="B11" s="563">
        <v>5</v>
      </c>
      <c r="C11" s="564" t="s">
        <v>303</v>
      </c>
      <c r="D11" s="565"/>
      <c r="E11" s="565"/>
      <c r="F11" s="565"/>
    </row>
    <row r="12" spans="1:6" x14ac:dyDescent="0.2">
      <c r="A12" s="540"/>
      <c r="B12" s="546">
        <v>6</v>
      </c>
      <c r="C12" s="547" t="s">
        <v>304</v>
      </c>
      <c r="D12" s="548">
        <v>78045</v>
      </c>
      <c r="E12" s="549"/>
      <c r="F12" s="550"/>
    </row>
    <row r="13" spans="1:6" x14ac:dyDescent="0.2">
      <c r="A13" s="540"/>
      <c r="B13" s="563">
        <v>7</v>
      </c>
      <c r="C13" s="564" t="s">
        <v>303</v>
      </c>
      <c r="D13" s="566"/>
      <c r="E13" s="566"/>
      <c r="F13" s="566"/>
    </row>
    <row r="14" spans="1:6" x14ac:dyDescent="0.2">
      <c r="A14" s="540"/>
      <c r="B14" s="563">
        <v>8</v>
      </c>
      <c r="C14" s="564" t="s">
        <v>303</v>
      </c>
      <c r="D14" s="566"/>
      <c r="E14" s="566"/>
      <c r="F14" s="566"/>
    </row>
    <row r="15" spans="1:6" ht="22.8" x14ac:dyDescent="0.2">
      <c r="B15" s="546">
        <v>11</v>
      </c>
      <c r="C15" s="552" t="s">
        <v>305</v>
      </c>
      <c r="D15" s="548">
        <v>664317.92099999997</v>
      </c>
      <c r="E15" s="553"/>
      <c r="F15" s="550"/>
    </row>
    <row r="16" spans="1:6" x14ac:dyDescent="0.2">
      <c r="B16" s="792" t="s">
        <v>306</v>
      </c>
      <c r="C16" s="792"/>
      <c r="D16" s="792"/>
      <c r="E16" s="792"/>
      <c r="F16" s="792"/>
    </row>
    <row r="17" spans="1:6" ht="22.8" x14ac:dyDescent="0.2">
      <c r="B17" s="546">
        <v>12</v>
      </c>
      <c r="C17" s="552" t="s">
        <v>307</v>
      </c>
      <c r="D17" s="548"/>
      <c r="E17" s="553"/>
      <c r="F17" s="553"/>
    </row>
    <row r="18" spans="1:6" ht="22.8" x14ac:dyDescent="0.2">
      <c r="B18" s="546" t="s">
        <v>308</v>
      </c>
      <c r="C18" s="552" t="s">
        <v>309</v>
      </c>
      <c r="D18" s="548"/>
      <c r="E18" s="554"/>
      <c r="F18" s="554"/>
    </row>
    <row r="19" spans="1:6" s="541" customFormat="1" ht="22.8" x14ac:dyDescent="0.2">
      <c r="B19" s="555" t="s">
        <v>310</v>
      </c>
      <c r="C19" s="552" t="s">
        <v>311</v>
      </c>
      <c r="D19" s="548"/>
      <c r="E19" s="550"/>
      <c r="F19" s="550"/>
    </row>
    <row r="20" spans="1:6" s="541" customFormat="1" ht="22.8" x14ac:dyDescent="0.2">
      <c r="B20" s="555" t="s">
        <v>312</v>
      </c>
      <c r="C20" s="552" t="s">
        <v>313</v>
      </c>
      <c r="D20" s="548"/>
      <c r="E20" s="550"/>
      <c r="F20" s="550"/>
    </row>
    <row r="21" spans="1:6" ht="22.8" x14ac:dyDescent="0.2">
      <c r="B21" s="546">
        <v>13</v>
      </c>
      <c r="C21" s="552" t="s">
        <v>314</v>
      </c>
      <c r="D21" s="548">
        <v>907722</v>
      </c>
      <c r="E21" s="549"/>
      <c r="F21" s="549"/>
    </row>
    <row r="22" spans="1:6" ht="22.8" x14ac:dyDescent="0.2">
      <c r="B22" s="555" t="s">
        <v>315</v>
      </c>
      <c r="C22" s="552" t="s">
        <v>316</v>
      </c>
      <c r="D22" s="548"/>
      <c r="E22" s="549"/>
      <c r="F22" s="549"/>
    </row>
    <row r="23" spans="1:6" ht="22.8" x14ac:dyDescent="0.2">
      <c r="B23" s="546">
        <v>14</v>
      </c>
      <c r="C23" s="552" t="s">
        <v>317</v>
      </c>
      <c r="D23" s="548">
        <v>907722</v>
      </c>
      <c r="E23" s="549"/>
      <c r="F23" s="549"/>
    </row>
    <row r="24" spans="1:6" x14ac:dyDescent="0.2">
      <c r="B24" s="563">
        <v>15</v>
      </c>
      <c r="C24" s="564" t="s">
        <v>303</v>
      </c>
      <c r="D24" s="567"/>
      <c r="E24" s="567"/>
      <c r="F24" s="567"/>
    </row>
    <row r="25" spans="1:6" x14ac:dyDescent="0.2">
      <c r="B25" s="563">
        <v>16</v>
      </c>
      <c r="C25" s="564" t="s">
        <v>303</v>
      </c>
      <c r="D25" s="567"/>
      <c r="E25" s="567"/>
      <c r="F25" s="567"/>
    </row>
    <row r="26" spans="1:6" x14ac:dyDescent="0.2">
      <c r="B26" s="546">
        <v>17</v>
      </c>
      <c r="C26" s="547" t="s">
        <v>318</v>
      </c>
      <c r="D26" s="548">
        <v>907722</v>
      </c>
      <c r="E26" s="553"/>
      <c r="F26" s="553"/>
    </row>
    <row r="27" spans="1:6" x14ac:dyDescent="0.2">
      <c r="B27" s="555" t="s">
        <v>319</v>
      </c>
      <c r="C27" s="556" t="s">
        <v>320</v>
      </c>
      <c r="D27" s="548"/>
      <c r="E27" s="557"/>
      <c r="F27" s="553"/>
    </row>
    <row r="28" spans="1:6" x14ac:dyDescent="0.2">
      <c r="B28" s="792" t="s">
        <v>321</v>
      </c>
      <c r="C28" s="792"/>
      <c r="D28" s="792"/>
      <c r="E28" s="792"/>
      <c r="F28" s="792"/>
    </row>
    <row r="29" spans="1:6" x14ac:dyDescent="0.2">
      <c r="A29" s="540"/>
      <c r="B29" s="546">
        <v>18</v>
      </c>
      <c r="C29" s="552" t="s">
        <v>322</v>
      </c>
      <c r="D29" s="548">
        <v>1572039.9210000001</v>
      </c>
      <c r="E29" s="553"/>
      <c r="F29" s="553"/>
    </row>
    <row r="30" spans="1:6" ht="22.8" x14ac:dyDescent="0.2">
      <c r="B30" s="546">
        <v>19</v>
      </c>
      <c r="C30" s="552" t="s">
        <v>323</v>
      </c>
      <c r="D30" s="560"/>
      <c r="E30" s="553"/>
      <c r="F30" s="560"/>
    </row>
    <row r="31" spans="1:6" x14ac:dyDescent="0.2">
      <c r="B31" s="546">
        <v>20</v>
      </c>
      <c r="C31" s="552" t="s">
        <v>324</v>
      </c>
      <c r="D31" s="548"/>
      <c r="E31" s="553"/>
      <c r="F31" s="560"/>
    </row>
    <row r="32" spans="1:6" x14ac:dyDescent="0.2">
      <c r="A32" s="540"/>
      <c r="B32" s="563">
        <v>21</v>
      </c>
      <c r="C32" s="564" t="s">
        <v>303</v>
      </c>
      <c r="D32" s="565"/>
      <c r="E32" s="565"/>
      <c r="F32" s="565"/>
    </row>
    <row r="33" spans="2:6" x14ac:dyDescent="0.2">
      <c r="B33" s="546">
        <v>22</v>
      </c>
      <c r="C33" s="552" t="s">
        <v>325</v>
      </c>
      <c r="D33" s="548">
        <v>1572039.9210000001</v>
      </c>
      <c r="E33" s="553"/>
      <c r="F33" s="553"/>
    </row>
    <row r="34" spans="2:6" x14ac:dyDescent="0.2">
      <c r="B34" s="555" t="s">
        <v>326</v>
      </c>
      <c r="C34" s="558" t="s">
        <v>327</v>
      </c>
      <c r="D34" s="548">
        <v>664317.92099999997</v>
      </c>
      <c r="E34" s="560"/>
      <c r="F34" s="560"/>
    </row>
    <row r="35" spans="2:6" x14ac:dyDescent="0.2">
      <c r="B35" s="792" t="s">
        <v>328</v>
      </c>
      <c r="C35" s="792"/>
      <c r="D35" s="792"/>
      <c r="E35" s="792"/>
      <c r="F35" s="792"/>
    </row>
    <row r="36" spans="2:6" x14ac:dyDescent="0.2">
      <c r="B36" s="546">
        <v>23</v>
      </c>
      <c r="C36" s="552" t="s">
        <v>329</v>
      </c>
      <c r="D36" s="548">
        <v>2835136.0079999999</v>
      </c>
      <c r="E36" s="557"/>
      <c r="F36" s="557"/>
    </row>
    <row r="37" spans="2:6" x14ac:dyDescent="0.2">
      <c r="B37" s="546">
        <v>24</v>
      </c>
      <c r="C37" s="552" t="s">
        <v>330</v>
      </c>
      <c r="D37" s="548">
        <v>6138901.9210000001</v>
      </c>
      <c r="E37" s="561"/>
      <c r="F37" s="561"/>
    </row>
    <row r="38" spans="2:6" x14ac:dyDescent="0.2">
      <c r="B38" s="793" t="s">
        <v>331</v>
      </c>
      <c r="C38" s="793"/>
      <c r="D38" s="793"/>
      <c r="E38" s="793"/>
      <c r="F38" s="793"/>
    </row>
    <row r="39" spans="2:6" x14ac:dyDescent="0.2">
      <c r="B39" s="546">
        <v>25</v>
      </c>
      <c r="C39" s="552" t="s">
        <v>276</v>
      </c>
      <c r="D39" s="559">
        <v>0.55448483478892074</v>
      </c>
      <c r="E39" s="561"/>
      <c r="F39" s="561"/>
    </row>
    <row r="40" spans="2:6" x14ac:dyDescent="0.2">
      <c r="B40" s="555" t="s">
        <v>332</v>
      </c>
      <c r="C40" s="558" t="s">
        <v>333</v>
      </c>
      <c r="D40" s="559">
        <v>0.23431606777434008</v>
      </c>
      <c r="E40" s="553"/>
      <c r="F40" s="560"/>
    </row>
    <row r="41" spans="2:6" x14ac:dyDescent="0.2">
      <c r="B41" s="546">
        <v>26</v>
      </c>
      <c r="C41" s="552" t="s">
        <v>281</v>
      </c>
      <c r="D41" s="559">
        <v>0.25607835753530361</v>
      </c>
      <c r="E41" s="549"/>
      <c r="F41" s="561"/>
    </row>
    <row r="42" spans="2:6" x14ac:dyDescent="0.2">
      <c r="B42" s="555" t="s">
        <v>334</v>
      </c>
      <c r="C42" s="558" t="s">
        <v>333</v>
      </c>
      <c r="D42" s="559">
        <v>0.10821445423773532</v>
      </c>
      <c r="E42" s="553"/>
      <c r="F42" s="560"/>
    </row>
    <row r="43" spans="2:6" ht="22.8" x14ac:dyDescent="0.2">
      <c r="B43" s="546">
        <v>27</v>
      </c>
      <c r="C43" s="552" t="s">
        <v>335</v>
      </c>
      <c r="D43" s="559">
        <v>0.12871606777434008</v>
      </c>
      <c r="E43" s="549"/>
      <c r="F43" s="560"/>
    </row>
    <row r="44" spans="2:6" x14ac:dyDescent="0.2">
      <c r="B44" s="546">
        <v>28</v>
      </c>
      <c r="C44" s="547" t="s">
        <v>336</v>
      </c>
      <c r="D44" s="560"/>
      <c r="E44" s="549"/>
      <c r="F44" s="560"/>
    </row>
    <row r="45" spans="2:6" x14ac:dyDescent="0.2">
      <c r="B45" s="546">
        <v>29</v>
      </c>
      <c r="C45" s="556" t="s">
        <v>337</v>
      </c>
      <c r="D45" s="560"/>
      <c r="E45" s="549"/>
      <c r="F45" s="561"/>
    </row>
    <row r="46" spans="2:6" x14ac:dyDescent="0.2">
      <c r="B46" s="546">
        <v>30</v>
      </c>
      <c r="C46" s="556" t="s">
        <v>338</v>
      </c>
      <c r="D46" s="560"/>
      <c r="E46" s="549"/>
      <c r="F46" s="561"/>
    </row>
    <row r="47" spans="2:6" x14ac:dyDescent="0.2">
      <c r="B47" s="546">
        <v>31</v>
      </c>
      <c r="C47" s="556" t="s">
        <v>339</v>
      </c>
      <c r="D47" s="560"/>
      <c r="E47" s="557"/>
      <c r="F47" s="562"/>
    </row>
    <row r="48" spans="2:6" ht="22.8" x14ac:dyDescent="0.2">
      <c r="B48" s="546" t="s">
        <v>340</v>
      </c>
      <c r="C48" s="556" t="s">
        <v>341</v>
      </c>
      <c r="D48" s="560"/>
      <c r="E48" s="553"/>
      <c r="F48" s="560"/>
    </row>
    <row r="49" spans="2:6" x14ac:dyDescent="0.2">
      <c r="B49" s="792" t="s">
        <v>342</v>
      </c>
      <c r="C49" s="792"/>
      <c r="D49" s="792"/>
      <c r="E49" s="792"/>
      <c r="F49" s="792"/>
    </row>
    <row r="50" spans="2:6" ht="22.8" x14ac:dyDescent="0.2">
      <c r="B50" s="546" t="s">
        <v>343</v>
      </c>
      <c r="C50" s="547" t="s">
        <v>344</v>
      </c>
      <c r="D50" s="560"/>
      <c r="E50" s="553"/>
      <c r="F50" s="560"/>
    </row>
  </sheetData>
  <mergeCells count="6">
    <mergeCell ref="B49:F49"/>
    <mergeCell ref="B6:F6"/>
    <mergeCell ref="B16:F16"/>
    <mergeCell ref="B28:F28"/>
    <mergeCell ref="B35:F35"/>
    <mergeCell ref="B38:F38"/>
  </mergeCells>
  <hyperlinks>
    <hyperlink ref="B2" location="Santrauka!B78" display="EU TLAC1. Sudėtis. MREL ir, jei taikytina, G-SII nuosavų lėšų ir tinkamų įsipareigojimų reikalavimas " xr:uid="{8A0FD2BC-C61A-462C-80BE-21EDC45A1E64}"/>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F592-ADEE-48A8-AABF-30282BF8C8C2}">
  <sheetPr>
    <tabColor rgb="FF575783"/>
  </sheetPr>
  <dimension ref="B2:H16"/>
  <sheetViews>
    <sheetView workbookViewId="0">
      <selection activeCell="B2" sqref="B2"/>
    </sheetView>
  </sheetViews>
  <sheetFormatPr defaultColWidth="8.88671875" defaultRowHeight="11.4" x14ac:dyDescent="0.3"/>
  <cols>
    <col min="1" max="1" width="4.33203125" style="525" customWidth="1"/>
    <col min="2" max="2" width="5.88671875" style="525" customWidth="1"/>
    <col min="3" max="3" width="72" style="525" customWidth="1"/>
    <col min="4" max="6" width="17.88671875" style="525" customWidth="1"/>
    <col min="7" max="7" width="19.44140625" style="525" customWidth="1"/>
    <col min="8" max="8" width="17.88671875" style="525" customWidth="1"/>
    <col min="9" max="9" width="13.88671875" style="525" customWidth="1"/>
    <col min="10" max="16384" width="8.88671875" style="525"/>
  </cols>
  <sheetData>
    <row r="2" spans="2:8" ht="21" x14ac:dyDescent="0.2">
      <c r="B2" s="68" t="s">
        <v>354</v>
      </c>
      <c r="C2" s="568"/>
      <c r="D2" s="569"/>
      <c r="E2" s="569"/>
      <c r="F2" s="569"/>
      <c r="G2" s="569"/>
      <c r="H2" s="569"/>
    </row>
    <row r="3" spans="2:8" x14ac:dyDescent="0.3">
      <c r="B3" s="570"/>
      <c r="C3" s="570"/>
      <c r="D3" s="570"/>
      <c r="E3" s="570"/>
      <c r="F3" s="570"/>
      <c r="G3" s="570"/>
    </row>
    <row r="4" spans="2:8" ht="11.4" customHeight="1" x14ac:dyDescent="0.3">
      <c r="B4" s="794" t="s">
        <v>2158</v>
      </c>
      <c r="C4" s="794"/>
      <c r="D4" s="795" t="s">
        <v>345</v>
      </c>
      <c r="E4" s="795"/>
      <c r="F4" s="795"/>
      <c r="G4" s="795"/>
      <c r="H4" s="795" t="s">
        <v>346</v>
      </c>
    </row>
    <row r="5" spans="2:8" x14ac:dyDescent="0.3">
      <c r="B5" s="794"/>
      <c r="C5" s="794"/>
      <c r="D5" s="530">
        <v>1</v>
      </c>
      <c r="E5" s="530">
        <v>2</v>
      </c>
      <c r="F5" s="530">
        <v>3</v>
      </c>
      <c r="G5" s="530">
        <v>5</v>
      </c>
      <c r="H5" s="795"/>
    </row>
    <row r="6" spans="2:8" x14ac:dyDescent="0.3">
      <c r="B6" s="794"/>
      <c r="C6" s="794"/>
      <c r="D6" s="571" t="s">
        <v>347</v>
      </c>
      <c r="E6" s="530"/>
      <c r="F6" s="530"/>
      <c r="G6" s="571" t="s">
        <v>348</v>
      </c>
      <c r="H6" s="795"/>
    </row>
    <row r="7" spans="2:8" ht="45.6" x14ac:dyDescent="0.3">
      <c r="B7" s="572">
        <v>1</v>
      </c>
      <c r="C7" s="573" t="s">
        <v>355</v>
      </c>
      <c r="D7" s="694" t="s">
        <v>2154</v>
      </c>
      <c r="E7" s="694" t="s">
        <v>2155</v>
      </c>
      <c r="F7" s="694" t="s">
        <v>2156</v>
      </c>
      <c r="G7" s="694" t="s">
        <v>2157</v>
      </c>
      <c r="H7" s="560"/>
    </row>
    <row r="8" spans="2:8" x14ac:dyDescent="0.3">
      <c r="B8" s="551">
        <v>2</v>
      </c>
      <c r="C8" s="551" t="s">
        <v>303</v>
      </c>
      <c r="D8" s="551"/>
      <c r="E8" s="551"/>
      <c r="F8" s="551"/>
      <c r="G8" s="551"/>
      <c r="H8" s="551"/>
    </row>
    <row r="9" spans="2:8" x14ac:dyDescent="0.3">
      <c r="B9" s="551">
        <v>3</v>
      </c>
      <c r="C9" s="551" t="s">
        <v>303</v>
      </c>
      <c r="D9" s="551"/>
      <c r="E9" s="551"/>
      <c r="F9" s="551"/>
      <c r="G9" s="551"/>
      <c r="H9" s="551"/>
    </row>
    <row r="10" spans="2:8" x14ac:dyDescent="0.3">
      <c r="B10" s="551">
        <v>4</v>
      </c>
      <c r="C10" s="551" t="s">
        <v>303</v>
      </c>
      <c r="D10" s="551"/>
      <c r="E10" s="551"/>
      <c r="F10" s="551"/>
      <c r="G10" s="551"/>
      <c r="H10" s="551"/>
    </row>
    <row r="11" spans="2:8" x14ac:dyDescent="0.3">
      <c r="B11" s="572">
        <v>5</v>
      </c>
      <c r="C11" s="573" t="s">
        <v>356</v>
      </c>
      <c r="D11" s="534">
        <v>536075.92099999997</v>
      </c>
      <c r="E11" s="534">
        <v>50197</v>
      </c>
      <c r="F11" s="534">
        <v>78045</v>
      </c>
      <c r="G11" s="534">
        <v>907722</v>
      </c>
      <c r="H11" s="534">
        <v>1572039.9210000001</v>
      </c>
    </row>
    <row r="12" spans="2:8" x14ac:dyDescent="0.3">
      <c r="B12" s="572">
        <v>6</v>
      </c>
      <c r="C12" s="574" t="s">
        <v>349</v>
      </c>
      <c r="D12" s="534"/>
      <c r="E12" s="534"/>
      <c r="F12" s="534"/>
      <c r="G12" s="534"/>
      <c r="H12" s="534"/>
    </row>
    <row r="13" spans="2:8" x14ac:dyDescent="0.3">
      <c r="B13" s="572">
        <v>7</v>
      </c>
      <c r="C13" s="574" t="s">
        <v>350</v>
      </c>
      <c r="D13" s="534"/>
      <c r="E13" s="534"/>
      <c r="F13" s="534"/>
      <c r="G13" s="534">
        <v>907722</v>
      </c>
      <c r="H13" s="534">
        <v>907722</v>
      </c>
    </row>
    <row r="14" spans="2:8" x14ac:dyDescent="0.3">
      <c r="B14" s="572">
        <v>8</v>
      </c>
      <c r="C14" s="574" t="s">
        <v>351</v>
      </c>
      <c r="D14" s="534"/>
      <c r="E14" s="534"/>
      <c r="F14" s="534">
        <v>78045</v>
      </c>
      <c r="G14" s="534"/>
      <c r="H14" s="534">
        <v>78045</v>
      </c>
    </row>
    <row r="15" spans="2:8" x14ac:dyDescent="0.3">
      <c r="B15" s="572">
        <v>9</v>
      </c>
      <c r="C15" s="574" t="s">
        <v>352</v>
      </c>
      <c r="D15" s="534"/>
      <c r="E15" s="534"/>
      <c r="F15" s="534"/>
      <c r="G15" s="534"/>
      <c r="H15" s="534"/>
    </row>
    <row r="16" spans="2:8" x14ac:dyDescent="0.3">
      <c r="B16" s="572">
        <v>10</v>
      </c>
      <c r="C16" s="574" t="s">
        <v>353</v>
      </c>
      <c r="D16" s="534">
        <v>536075.92099999997</v>
      </c>
      <c r="E16" s="534">
        <v>50197</v>
      </c>
      <c r="F16" s="534"/>
      <c r="G16" s="534"/>
      <c r="H16" s="534">
        <v>586272.92099999997</v>
      </c>
    </row>
  </sheetData>
  <mergeCells count="3">
    <mergeCell ref="B4:C6"/>
    <mergeCell ref="D4:G4"/>
    <mergeCell ref="H4:H6"/>
  </mergeCells>
  <conditionalFormatting sqref="D7:H7 D11:H16">
    <cfRule type="cellIs" dxfId="0" priority="3" stopIfTrue="1" operator="lessThan">
      <formula>0</formula>
    </cfRule>
  </conditionalFormatting>
  <hyperlinks>
    <hyperlink ref="B2" location="Santrauka!B79" display="EU TLAC3b. Kreditorių eiliškumas. Pertvarkytinas subjektas" xr:uid="{99E0CB54-CAF6-4086-98D0-F60240A4508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9098-D0C6-4A27-A3BB-765FF591EC97}">
  <sheetPr>
    <tabColor rgb="FF575783"/>
  </sheetPr>
  <dimension ref="B1:J23"/>
  <sheetViews>
    <sheetView workbookViewId="0">
      <selection activeCell="C7" sqref="C7"/>
    </sheetView>
  </sheetViews>
  <sheetFormatPr defaultRowHeight="14.4" x14ac:dyDescent="0.3"/>
  <cols>
    <col min="1" max="1" width="2.77734375" style="24" customWidth="1"/>
    <col min="2" max="2" width="8.88671875" style="24"/>
    <col min="3" max="3" width="84.5546875" style="24" customWidth="1"/>
    <col min="4" max="4" width="23.33203125" style="24" customWidth="1"/>
    <col min="5" max="5" width="23" style="24" customWidth="1"/>
    <col min="6" max="6" width="25" style="24" customWidth="1"/>
    <col min="7" max="7" width="23.5546875" style="24" customWidth="1"/>
    <col min="8" max="8" width="22.6640625" style="24" customWidth="1"/>
    <col min="9" max="9" width="18" style="24" customWidth="1"/>
    <col min="10" max="16384" width="8.88671875" style="24"/>
  </cols>
  <sheetData>
    <row r="1" spans="2:10" x14ac:dyDescent="0.3">
      <c r="E1" s="37"/>
    </row>
    <row r="2" spans="2:10" ht="18" customHeight="1" x14ac:dyDescent="0.3">
      <c r="B2" s="38" t="s">
        <v>402</v>
      </c>
      <c r="C2" s="46"/>
      <c r="D2" s="46"/>
      <c r="E2" s="46"/>
      <c r="F2" s="46"/>
      <c r="G2" s="46"/>
    </row>
    <row r="3" spans="2:10" x14ac:dyDescent="0.3">
      <c r="B3" s="26"/>
      <c r="C3" s="29"/>
      <c r="D3" s="29"/>
      <c r="E3" s="29"/>
      <c r="F3" s="29"/>
      <c r="G3" s="29"/>
      <c r="H3" s="29"/>
    </row>
    <row r="4" spans="2:10" x14ac:dyDescent="0.3">
      <c r="B4" s="26"/>
      <c r="C4" s="29"/>
      <c r="D4" s="29"/>
      <c r="E4" s="29"/>
      <c r="F4" s="29"/>
      <c r="G4" s="29"/>
      <c r="H4" s="29"/>
    </row>
    <row r="5" spans="2:10" x14ac:dyDescent="0.3">
      <c r="B5" s="50"/>
      <c r="C5" s="50"/>
      <c r="D5" s="20" t="s">
        <v>241</v>
      </c>
      <c r="E5" s="20" t="s">
        <v>256</v>
      </c>
      <c r="F5" s="20" t="s">
        <v>257</v>
      </c>
      <c r="G5" s="20" t="s">
        <v>258</v>
      </c>
      <c r="H5" s="20" t="s">
        <v>259</v>
      </c>
    </row>
    <row r="6" spans="2:10" x14ac:dyDescent="0.3">
      <c r="B6" s="50"/>
      <c r="C6" s="50"/>
      <c r="D6" s="702" t="s">
        <v>252</v>
      </c>
      <c r="E6" s="702" t="s">
        <v>1247</v>
      </c>
      <c r="F6" s="702"/>
      <c r="G6" s="702"/>
      <c r="H6" s="702"/>
    </row>
    <row r="7" spans="2:10" ht="33.6" customHeight="1" x14ac:dyDescent="0.3">
      <c r="B7" s="50"/>
      <c r="C7" s="50" t="s">
        <v>2158</v>
      </c>
      <c r="D7" s="702"/>
      <c r="E7" s="20" t="s">
        <v>388</v>
      </c>
      <c r="F7" s="20" t="s">
        <v>389</v>
      </c>
      <c r="G7" s="20" t="s">
        <v>1248</v>
      </c>
      <c r="H7" s="20" t="s">
        <v>1249</v>
      </c>
    </row>
    <row r="8" spans="2:10" x14ac:dyDescent="0.3">
      <c r="B8" s="377">
        <v>1</v>
      </c>
      <c r="C8" s="156" t="s">
        <v>390</v>
      </c>
      <c r="D8" s="268">
        <f>'EU LI1'!E22-'EU LI1'!J22</f>
        <v>5822445</v>
      </c>
      <c r="E8" s="268">
        <f>'EU LI1'!F22</f>
        <v>5496427</v>
      </c>
      <c r="F8" s="378">
        <f>'EU LI1'!H22</f>
        <v>283725</v>
      </c>
      <c r="G8" s="268">
        <f>'EU LI1'!G22</f>
        <v>31262</v>
      </c>
      <c r="H8" s="268">
        <f>'EU LI1'!I22</f>
        <v>11031</v>
      </c>
      <c r="I8" s="47"/>
    </row>
    <row r="9" spans="2:10" ht="28.8" x14ac:dyDescent="0.3">
      <c r="B9" s="377">
        <v>2</v>
      </c>
      <c r="C9" s="156" t="s">
        <v>391</v>
      </c>
      <c r="D9" s="268">
        <f>'EU LI1'!E32-'EU LI1'!J32</f>
        <v>63431</v>
      </c>
      <c r="E9" s="268">
        <f>'EU LI1'!F32</f>
        <v>60105</v>
      </c>
      <c r="F9" s="247"/>
      <c r="G9" s="268">
        <f>'EU LI1'!G32</f>
        <v>3326</v>
      </c>
      <c r="H9" s="268"/>
      <c r="I9" s="47"/>
    </row>
    <row r="10" spans="2:10" x14ac:dyDescent="0.3">
      <c r="B10" s="377">
        <v>3</v>
      </c>
      <c r="C10" s="156" t="s">
        <v>392</v>
      </c>
      <c r="D10" s="268">
        <f>D8-D9</f>
        <v>5759014</v>
      </c>
      <c r="E10" s="268">
        <f t="shared" ref="E10:H10" si="0">E8-E9</f>
        <v>5436322</v>
      </c>
      <c r="F10" s="268">
        <f t="shared" si="0"/>
        <v>283725</v>
      </c>
      <c r="G10" s="268">
        <f t="shared" si="0"/>
        <v>27936</v>
      </c>
      <c r="H10" s="268">
        <f t="shared" si="0"/>
        <v>11031</v>
      </c>
    </row>
    <row r="11" spans="2:10" x14ac:dyDescent="0.3">
      <c r="B11" s="377">
        <v>4</v>
      </c>
      <c r="C11" s="156" t="s">
        <v>393</v>
      </c>
      <c r="D11" s="268">
        <f>526763+91354+19416-G9-2230</f>
        <v>631977</v>
      </c>
      <c r="E11" s="268">
        <v>589531</v>
      </c>
      <c r="F11" s="268">
        <v>26356</v>
      </c>
      <c r="G11" s="268">
        <f>19416-G9</f>
        <v>16090</v>
      </c>
      <c r="H11" s="248"/>
      <c r="I11" s="48"/>
      <c r="J11" s="48"/>
    </row>
    <row r="12" spans="2:10" x14ac:dyDescent="0.3">
      <c r="B12" s="247">
        <v>5</v>
      </c>
      <c r="C12" s="379" t="s">
        <v>394</v>
      </c>
      <c r="D12" s="268">
        <f>'EU CC1'!D20</f>
        <v>-281.32900000000001</v>
      </c>
      <c r="E12" s="268">
        <f>D12</f>
        <v>-281.32900000000001</v>
      </c>
      <c r="F12" s="268"/>
      <c r="G12" s="268"/>
      <c r="H12" s="248"/>
      <c r="J12" s="48"/>
    </row>
    <row r="13" spans="2:10" x14ac:dyDescent="0.3">
      <c r="B13" s="247">
        <v>6</v>
      </c>
      <c r="C13" s="379" t="s">
        <v>395</v>
      </c>
      <c r="D13" s="268">
        <v>0</v>
      </c>
      <c r="E13" s="268"/>
      <c r="F13" s="268"/>
      <c r="G13" s="268"/>
      <c r="H13" s="248"/>
      <c r="J13" s="48"/>
    </row>
    <row r="14" spans="2:10" x14ac:dyDescent="0.3">
      <c r="B14" s="247">
        <v>7</v>
      </c>
      <c r="C14" s="379" t="s">
        <v>396</v>
      </c>
      <c r="D14" s="268">
        <v>0</v>
      </c>
      <c r="E14" s="268"/>
      <c r="F14" s="268"/>
      <c r="G14" s="268"/>
      <c r="H14" s="248"/>
      <c r="J14" s="48"/>
    </row>
    <row r="15" spans="2:10" x14ac:dyDescent="0.3">
      <c r="B15" s="247">
        <v>8</v>
      </c>
      <c r="C15" s="379" t="s">
        <v>397</v>
      </c>
      <c r="D15" s="268">
        <v>0</v>
      </c>
      <c r="E15" s="268"/>
      <c r="F15" s="268"/>
      <c r="G15" s="268"/>
      <c r="H15" s="248"/>
    </row>
    <row r="16" spans="2:10" x14ac:dyDescent="0.3">
      <c r="B16" s="247">
        <v>9</v>
      </c>
      <c r="C16" s="379" t="s">
        <v>398</v>
      </c>
      <c r="D16" s="268">
        <v>414464.4</v>
      </c>
      <c r="E16" s="268">
        <f>D16</f>
        <v>414464.4</v>
      </c>
      <c r="F16" s="268"/>
      <c r="G16" s="268"/>
      <c r="H16" s="248"/>
    </row>
    <row r="17" spans="2:9" x14ac:dyDescent="0.3">
      <c r="B17" s="247">
        <v>10</v>
      </c>
      <c r="C17" s="379" t="s">
        <v>399</v>
      </c>
      <c r="D17" s="380">
        <v>238348</v>
      </c>
      <c r="E17" s="268"/>
      <c r="F17" s="268">
        <f>D17</f>
        <v>238348</v>
      </c>
      <c r="G17" s="268"/>
      <c r="H17" s="248"/>
    </row>
    <row r="18" spans="2:9" x14ac:dyDescent="0.3">
      <c r="B18" s="247">
        <v>11</v>
      </c>
      <c r="C18" s="379" t="s">
        <v>400</v>
      </c>
      <c r="D18" s="268">
        <v>0</v>
      </c>
      <c r="E18" s="268"/>
      <c r="F18" s="268"/>
      <c r="G18" s="268"/>
      <c r="H18" s="248"/>
    </row>
    <row r="19" spans="2:9" x14ac:dyDescent="0.3">
      <c r="B19" s="377">
        <v>12</v>
      </c>
      <c r="C19" s="156" t="s">
        <v>401</v>
      </c>
      <c r="D19" s="268">
        <f>SUM(E19:H19)</f>
        <v>5974193.5999999996</v>
      </c>
      <c r="E19" s="268">
        <v>5674359.5999999996</v>
      </c>
      <c r="F19" s="268">
        <v>238348</v>
      </c>
      <c r="G19" s="268">
        <v>50455</v>
      </c>
      <c r="H19" s="381">
        <f>11004+27</f>
        <v>11031</v>
      </c>
    </row>
    <row r="20" spans="2:9" x14ac:dyDescent="0.3">
      <c r="D20" s="48"/>
      <c r="E20" s="48"/>
      <c r="G20" s="49"/>
      <c r="H20" s="49"/>
    </row>
    <row r="21" spans="2:9" x14ac:dyDescent="0.3">
      <c r="D21" s="49"/>
      <c r="E21" s="49"/>
    </row>
    <row r="22" spans="2:9" x14ac:dyDescent="0.3">
      <c r="D22" s="48"/>
      <c r="E22" s="48"/>
    </row>
    <row r="23" spans="2:9" ht="60" customHeight="1" x14ac:dyDescent="0.3">
      <c r="C23" s="710"/>
      <c r="D23" s="710"/>
      <c r="E23" s="710"/>
      <c r="F23" s="710"/>
      <c r="G23" s="710"/>
      <c r="H23" s="710"/>
      <c r="I23" s="710"/>
    </row>
  </sheetData>
  <mergeCells count="3">
    <mergeCell ref="C23:I23"/>
    <mergeCell ref="D6:D7"/>
    <mergeCell ref="E6:H6"/>
  </mergeCells>
  <hyperlinks>
    <hyperlink ref="B2" location="Santrauka!B9" display="EU LI2 forma. Pagrindinės reguliuojamų pozicijų sumų ir finansinių ataskaitų balansinių verčių skirtumų priežastys " xr:uid="{D1B2B5C5-2E77-446D-BBC0-2E04680D6EF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1684-E810-4A9E-A299-6D97D2390382}">
  <sheetPr>
    <tabColor rgb="FF575783"/>
  </sheetPr>
  <dimension ref="B2:I14"/>
  <sheetViews>
    <sheetView workbookViewId="0">
      <selection activeCell="B6" sqref="B6:B7"/>
    </sheetView>
  </sheetViews>
  <sheetFormatPr defaultColWidth="9.33203125" defaultRowHeight="14.4" x14ac:dyDescent="0.3"/>
  <cols>
    <col min="1" max="1" width="4.5546875" style="24" customWidth="1"/>
    <col min="2" max="2" width="54" style="24" customWidth="1"/>
    <col min="3" max="3" width="22.33203125" style="24" bestFit="1" customWidth="1"/>
    <col min="4" max="8" width="14.6640625" style="24" customWidth="1"/>
    <col min="9" max="9" width="39.88671875" style="24" bestFit="1" customWidth="1"/>
    <col min="10" max="16384" width="9.33203125" style="24"/>
  </cols>
  <sheetData>
    <row r="2" spans="2:9" s="51" customFormat="1" ht="21" x14ac:dyDescent="0.35">
      <c r="B2" s="38" t="s">
        <v>416</v>
      </c>
    </row>
    <row r="5" spans="2:9" x14ac:dyDescent="0.3">
      <c r="B5" s="45" t="s">
        <v>241</v>
      </c>
      <c r="C5" s="52" t="s">
        <v>256</v>
      </c>
      <c r="D5" s="45" t="s">
        <v>257</v>
      </c>
      <c r="E5" s="45" t="s">
        <v>258</v>
      </c>
      <c r="F5" s="45" t="s">
        <v>259</v>
      </c>
      <c r="G5" s="45" t="s">
        <v>260</v>
      </c>
      <c r="H5" s="45" t="s">
        <v>1050</v>
      </c>
      <c r="I5" s="52" t="s">
        <v>1051</v>
      </c>
    </row>
    <row r="6" spans="2:9" x14ac:dyDescent="0.3">
      <c r="B6" s="711" t="s">
        <v>1250</v>
      </c>
      <c r="C6" s="704" t="s">
        <v>1251</v>
      </c>
      <c r="D6" s="711" t="s">
        <v>1252</v>
      </c>
      <c r="E6" s="711"/>
      <c r="F6" s="711"/>
      <c r="G6" s="711"/>
      <c r="H6" s="711"/>
      <c r="I6" s="53" t="s">
        <v>1253</v>
      </c>
    </row>
    <row r="7" spans="2:9" ht="57.6" x14ac:dyDescent="0.3">
      <c r="B7" s="711"/>
      <c r="C7" s="704"/>
      <c r="D7" s="45" t="s">
        <v>403</v>
      </c>
      <c r="E7" s="45" t="s">
        <v>1254</v>
      </c>
      <c r="F7" s="45" t="s">
        <v>1255</v>
      </c>
      <c r="G7" s="45" t="s">
        <v>1256</v>
      </c>
      <c r="H7" s="45" t="s">
        <v>1257</v>
      </c>
      <c r="I7" s="54"/>
    </row>
    <row r="8" spans="2:9" ht="20.100000000000001" customHeight="1" x14ac:dyDescent="0.3">
      <c r="B8" s="372" t="s">
        <v>407</v>
      </c>
      <c r="C8" s="372" t="s">
        <v>404</v>
      </c>
      <c r="D8" s="373" t="s">
        <v>405</v>
      </c>
      <c r="E8" s="374"/>
      <c r="F8" s="374"/>
      <c r="G8" s="374"/>
      <c r="H8" s="374"/>
      <c r="I8" s="372" t="s">
        <v>406</v>
      </c>
    </row>
    <row r="9" spans="2:9" ht="20.100000000000001" customHeight="1" x14ac:dyDescent="0.3">
      <c r="B9" s="372" t="s">
        <v>409</v>
      </c>
      <c r="C9" s="372" t="s">
        <v>404</v>
      </c>
      <c r="D9" s="373" t="s">
        <v>405</v>
      </c>
      <c r="E9" s="373"/>
      <c r="F9" s="374"/>
      <c r="G9" s="374"/>
      <c r="H9" s="374"/>
      <c r="I9" s="372" t="s">
        <v>408</v>
      </c>
    </row>
    <row r="10" spans="2:9" ht="20.100000000000001" customHeight="1" x14ac:dyDescent="0.3">
      <c r="B10" s="372" t="s">
        <v>410</v>
      </c>
      <c r="C10" s="372" t="s">
        <v>404</v>
      </c>
      <c r="D10" s="373" t="s">
        <v>405</v>
      </c>
      <c r="E10" s="373"/>
      <c r="F10" s="374"/>
      <c r="G10" s="374"/>
      <c r="H10" s="374"/>
      <c r="I10" s="372" t="s">
        <v>1171</v>
      </c>
    </row>
    <row r="11" spans="2:9" ht="20.100000000000001" customHeight="1" x14ac:dyDescent="0.3">
      <c r="B11" s="372" t="s">
        <v>411</v>
      </c>
      <c r="C11" s="372" t="s">
        <v>404</v>
      </c>
      <c r="D11" s="373" t="s">
        <v>405</v>
      </c>
      <c r="E11" s="373"/>
      <c r="F11" s="374"/>
      <c r="G11" s="374"/>
      <c r="H11" s="374"/>
      <c r="I11" s="372" t="s">
        <v>412</v>
      </c>
    </row>
    <row r="12" spans="2:9" ht="20.100000000000001" customHeight="1" x14ac:dyDescent="0.3">
      <c r="B12" s="372" t="s">
        <v>419</v>
      </c>
      <c r="C12" s="372" t="s">
        <v>404</v>
      </c>
      <c r="D12" s="374"/>
      <c r="E12" s="374"/>
      <c r="F12" s="373" t="s">
        <v>414</v>
      </c>
      <c r="G12" s="373"/>
      <c r="H12" s="373"/>
      <c r="I12" s="372" t="s">
        <v>1172</v>
      </c>
    </row>
    <row r="13" spans="2:9" ht="28.8" x14ac:dyDescent="0.3">
      <c r="B13" s="375" t="s">
        <v>417</v>
      </c>
      <c r="C13" s="376" t="s">
        <v>413</v>
      </c>
      <c r="D13" s="374"/>
      <c r="E13" s="374"/>
      <c r="F13" s="374"/>
      <c r="G13" s="373" t="s">
        <v>405</v>
      </c>
      <c r="H13" s="373"/>
      <c r="I13" s="372" t="s">
        <v>415</v>
      </c>
    </row>
    <row r="14" spans="2:9" ht="28.8" x14ac:dyDescent="0.3">
      <c r="B14" s="375" t="s">
        <v>418</v>
      </c>
      <c r="C14" s="376" t="s">
        <v>413</v>
      </c>
      <c r="D14" s="374"/>
      <c r="E14" s="374"/>
      <c r="F14" s="373"/>
      <c r="G14" s="373" t="s">
        <v>405</v>
      </c>
      <c r="H14" s="374"/>
      <c r="I14" s="372" t="s">
        <v>415</v>
      </c>
    </row>
  </sheetData>
  <mergeCells count="3">
    <mergeCell ref="B6:B7"/>
    <mergeCell ref="C6:C7"/>
    <mergeCell ref="D6:H6"/>
  </mergeCells>
  <hyperlinks>
    <hyperlink ref="B2" location="Santrauka!B10" display="EU LI3 forma. Bendrasis konsolidavimo apimties skirtumų aprašymas (pagal subjektus) " xr:uid="{AF54ACFA-ABB3-47E5-A4C9-2B7EFECB08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2AF1-43AD-4C24-9D46-A8954CA1396F}">
  <sheetPr>
    <tabColor rgb="FF575783"/>
  </sheetPr>
  <dimension ref="A2:I132"/>
  <sheetViews>
    <sheetView workbookViewId="0">
      <selection activeCell="C6" sqref="C6"/>
    </sheetView>
  </sheetViews>
  <sheetFormatPr defaultColWidth="9" defaultRowHeight="14.4" x14ac:dyDescent="0.3"/>
  <cols>
    <col min="1" max="1" width="3" style="24" customWidth="1"/>
    <col min="2" max="2" width="9" style="56"/>
    <col min="3" max="3" width="57.6640625" style="56" customWidth="1"/>
    <col min="4" max="4" width="20.44140625" style="24" customWidth="1"/>
    <col min="5" max="5" width="57" style="24" customWidth="1"/>
    <col min="6" max="16384" width="9" style="24"/>
  </cols>
  <sheetData>
    <row r="2" spans="2:9" ht="21" x14ac:dyDescent="0.4">
      <c r="B2" s="25" t="s">
        <v>440</v>
      </c>
    </row>
    <row r="3" spans="2:9" x14ac:dyDescent="0.3">
      <c r="B3" s="57"/>
    </row>
    <row r="4" spans="2:9" x14ac:dyDescent="0.3">
      <c r="B4" s="57"/>
    </row>
    <row r="5" spans="2:9" x14ac:dyDescent="0.3">
      <c r="B5" s="61"/>
      <c r="C5" s="61"/>
      <c r="D5" s="62" t="s">
        <v>1258</v>
      </c>
      <c r="E5" s="62" t="s">
        <v>1259</v>
      </c>
    </row>
    <row r="6" spans="2:9" ht="28.8" x14ac:dyDescent="0.3">
      <c r="B6" s="61"/>
      <c r="C6" s="61" t="s">
        <v>2158</v>
      </c>
      <c r="D6" s="62" t="s">
        <v>1260</v>
      </c>
      <c r="E6" s="63" t="s">
        <v>1261</v>
      </c>
    </row>
    <row r="7" spans="2:9" x14ac:dyDescent="0.3">
      <c r="B7" s="718" t="s">
        <v>637</v>
      </c>
      <c r="C7" s="718"/>
      <c r="D7" s="718"/>
      <c r="E7" s="718"/>
    </row>
    <row r="8" spans="2:9" x14ac:dyDescent="0.3">
      <c r="B8" s="343">
        <v>1</v>
      </c>
      <c r="C8" s="344" t="s">
        <v>505</v>
      </c>
      <c r="D8" s="345">
        <v>214730</v>
      </c>
      <c r="E8" s="346" t="s">
        <v>655</v>
      </c>
    </row>
    <row r="9" spans="2:9" x14ac:dyDescent="0.3">
      <c r="B9" s="343"/>
      <c r="C9" s="344" t="s">
        <v>506</v>
      </c>
      <c r="D9" s="345"/>
      <c r="E9" s="346"/>
    </row>
    <row r="10" spans="2:9" x14ac:dyDescent="0.3">
      <c r="B10" s="343"/>
      <c r="C10" s="344" t="s">
        <v>507</v>
      </c>
      <c r="D10" s="345"/>
      <c r="E10" s="346"/>
    </row>
    <row r="11" spans="2:9" x14ac:dyDescent="0.3">
      <c r="B11" s="343"/>
      <c r="C11" s="344" t="s">
        <v>508</v>
      </c>
      <c r="D11" s="345"/>
      <c r="E11" s="346"/>
    </row>
    <row r="12" spans="2:9" x14ac:dyDescent="0.3">
      <c r="B12" s="343">
        <v>2</v>
      </c>
      <c r="C12" s="344" t="s">
        <v>509</v>
      </c>
      <c r="D12" s="345">
        <v>236109</v>
      </c>
      <c r="E12" s="346" t="s">
        <v>654</v>
      </c>
    </row>
    <row r="13" spans="2:9" x14ac:dyDescent="0.3">
      <c r="B13" s="343">
        <v>3</v>
      </c>
      <c r="C13" s="344" t="s">
        <v>510</v>
      </c>
      <c r="D13" s="345">
        <v>21729</v>
      </c>
      <c r="E13" s="346" t="s">
        <v>657</v>
      </c>
      <c r="I13" s="58"/>
    </row>
    <row r="14" spans="2:9" x14ac:dyDescent="0.3">
      <c r="B14" s="343" t="s">
        <v>602</v>
      </c>
      <c r="C14" s="344" t="s">
        <v>511</v>
      </c>
      <c r="D14" s="345">
        <v>91412.036999999997</v>
      </c>
      <c r="E14" s="346" t="s">
        <v>656</v>
      </c>
    </row>
    <row r="15" spans="2:9" ht="41.4" x14ac:dyDescent="0.3">
      <c r="B15" s="343">
        <v>4</v>
      </c>
      <c r="C15" s="344" t="s">
        <v>512</v>
      </c>
      <c r="D15" s="345"/>
      <c r="E15" s="346"/>
    </row>
    <row r="16" spans="2:9" x14ac:dyDescent="0.3">
      <c r="B16" s="343">
        <v>5</v>
      </c>
      <c r="C16" s="344" t="s">
        <v>513</v>
      </c>
      <c r="D16" s="345"/>
      <c r="E16" s="346"/>
    </row>
    <row r="17" spans="2:5" ht="27.6" x14ac:dyDescent="0.3">
      <c r="B17" s="343" t="s">
        <v>603</v>
      </c>
      <c r="C17" s="344" t="s">
        <v>514</v>
      </c>
      <c r="D17" s="345">
        <v>14978.963</v>
      </c>
      <c r="E17" s="346"/>
    </row>
    <row r="18" spans="2:5" ht="27.6" x14ac:dyDescent="0.3">
      <c r="B18" s="347">
        <v>6</v>
      </c>
      <c r="C18" s="348" t="s">
        <v>515</v>
      </c>
      <c r="D18" s="349">
        <f>SUM(D8,D12:D17)</f>
        <v>578959</v>
      </c>
      <c r="E18" s="350" t="s">
        <v>421</v>
      </c>
    </row>
    <row r="19" spans="2:5" x14ac:dyDescent="0.3">
      <c r="B19" s="712" t="s">
        <v>638</v>
      </c>
      <c r="C19" s="712"/>
      <c r="D19" s="712"/>
      <c r="E19" s="712"/>
    </row>
    <row r="20" spans="2:5" x14ac:dyDescent="0.3">
      <c r="B20" s="343">
        <v>7</v>
      </c>
      <c r="C20" s="351" t="s">
        <v>516</v>
      </c>
      <c r="D20" s="352">
        <v>-281.32900000000001</v>
      </c>
      <c r="E20" s="353"/>
    </row>
    <row r="21" spans="2:5" ht="27.6" x14ac:dyDescent="0.3">
      <c r="B21" s="343">
        <v>8</v>
      </c>
      <c r="C21" s="351" t="s">
        <v>517</v>
      </c>
      <c r="D21" s="352">
        <v>-37513</v>
      </c>
      <c r="E21" s="354" t="s">
        <v>658</v>
      </c>
    </row>
    <row r="22" spans="2:5" x14ac:dyDescent="0.3">
      <c r="B22" s="343">
        <v>9</v>
      </c>
      <c r="C22" s="351" t="s">
        <v>518</v>
      </c>
      <c r="D22" s="345"/>
      <c r="E22" s="353"/>
    </row>
    <row r="23" spans="2:5" ht="55.2" x14ac:dyDescent="0.3">
      <c r="B23" s="343">
        <v>10</v>
      </c>
      <c r="C23" s="351" t="s">
        <v>519</v>
      </c>
      <c r="D23" s="345"/>
      <c r="E23" s="353"/>
    </row>
    <row r="24" spans="2:5" ht="41.4" x14ac:dyDescent="0.3">
      <c r="B24" s="343">
        <v>11</v>
      </c>
      <c r="C24" s="351" t="s">
        <v>520</v>
      </c>
      <c r="D24" s="345"/>
      <c r="E24" s="353"/>
    </row>
    <row r="25" spans="2:5" ht="27.6" x14ac:dyDescent="0.3">
      <c r="B25" s="343">
        <v>12</v>
      </c>
      <c r="C25" s="351" t="s">
        <v>521</v>
      </c>
      <c r="D25" s="345"/>
      <c r="E25" s="353"/>
    </row>
    <row r="26" spans="2:5" ht="27.6" x14ac:dyDescent="0.3">
      <c r="B26" s="343">
        <v>13</v>
      </c>
      <c r="C26" s="351" t="s">
        <v>522</v>
      </c>
      <c r="D26" s="345"/>
      <c r="E26" s="353"/>
    </row>
    <row r="27" spans="2:5" ht="27.6" x14ac:dyDescent="0.3">
      <c r="B27" s="343">
        <v>14</v>
      </c>
      <c r="C27" s="351" t="s">
        <v>523</v>
      </c>
      <c r="D27" s="345"/>
      <c r="E27" s="353"/>
    </row>
    <row r="28" spans="2:5" x14ac:dyDescent="0.3">
      <c r="B28" s="343">
        <v>15</v>
      </c>
      <c r="C28" s="351" t="s">
        <v>524</v>
      </c>
      <c r="D28" s="345"/>
      <c r="E28" s="353"/>
    </row>
    <row r="29" spans="2:5" ht="27.6" x14ac:dyDescent="0.3">
      <c r="B29" s="343">
        <v>16</v>
      </c>
      <c r="C29" s="351" t="s">
        <v>525</v>
      </c>
      <c r="D29" s="352">
        <v>-4967</v>
      </c>
      <c r="E29" s="353"/>
    </row>
    <row r="30" spans="2:5" ht="55.2" x14ac:dyDescent="0.3">
      <c r="B30" s="343">
        <v>17</v>
      </c>
      <c r="C30" s="351" t="s">
        <v>526</v>
      </c>
      <c r="D30" s="345"/>
      <c r="E30" s="353"/>
    </row>
    <row r="31" spans="2:5" ht="55.2" x14ac:dyDescent="0.3">
      <c r="B31" s="343">
        <v>18</v>
      </c>
      <c r="C31" s="351" t="s">
        <v>527</v>
      </c>
      <c r="D31" s="345"/>
      <c r="E31" s="353"/>
    </row>
    <row r="32" spans="2:5" ht="55.2" x14ac:dyDescent="0.3">
      <c r="B32" s="343">
        <v>19</v>
      </c>
      <c r="C32" s="351" t="s">
        <v>528</v>
      </c>
      <c r="D32" s="345"/>
      <c r="E32" s="353"/>
    </row>
    <row r="33" spans="2:6" x14ac:dyDescent="0.3">
      <c r="B33" s="343">
        <v>20</v>
      </c>
      <c r="C33" s="351" t="s">
        <v>529</v>
      </c>
      <c r="D33" s="345"/>
      <c r="E33" s="353"/>
    </row>
    <row r="34" spans="2:6" ht="41.4" x14ac:dyDescent="0.3">
      <c r="B34" s="343" t="s">
        <v>604</v>
      </c>
      <c r="C34" s="351" t="s">
        <v>530</v>
      </c>
      <c r="D34" s="345"/>
      <c r="E34" s="353"/>
    </row>
    <row r="35" spans="2:6" ht="27.6" x14ac:dyDescent="0.3">
      <c r="B35" s="343" t="s">
        <v>605</v>
      </c>
      <c r="C35" s="351" t="s">
        <v>531</v>
      </c>
      <c r="D35" s="345"/>
      <c r="E35" s="353"/>
    </row>
    <row r="36" spans="2:6" x14ac:dyDescent="0.3">
      <c r="B36" s="343" t="s">
        <v>606</v>
      </c>
      <c r="C36" s="228" t="s">
        <v>532</v>
      </c>
      <c r="D36" s="345"/>
      <c r="E36" s="353"/>
    </row>
    <row r="37" spans="2:6" x14ac:dyDescent="0.3">
      <c r="B37" s="343" t="s">
        <v>607</v>
      </c>
      <c r="C37" s="351" t="s">
        <v>533</v>
      </c>
      <c r="D37" s="345"/>
      <c r="E37" s="353"/>
    </row>
    <row r="38" spans="2:6" ht="55.2" x14ac:dyDescent="0.3">
      <c r="B38" s="343">
        <v>21</v>
      </c>
      <c r="C38" s="351" t="s">
        <v>534</v>
      </c>
      <c r="D38" s="345"/>
      <c r="E38" s="353"/>
    </row>
    <row r="39" spans="2:6" x14ac:dyDescent="0.3">
      <c r="B39" s="343">
        <v>22</v>
      </c>
      <c r="C39" s="351" t="s">
        <v>535</v>
      </c>
      <c r="D39" s="345"/>
      <c r="E39" s="353"/>
    </row>
    <row r="40" spans="2:6" ht="41.4" x14ac:dyDescent="0.3">
      <c r="B40" s="343">
        <v>23</v>
      </c>
      <c r="C40" s="351" t="s">
        <v>536</v>
      </c>
      <c r="D40" s="345"/>
      <c r="E40" s="353"/>
    </row>
    <row r="41" spans="2:6" x14ac:dyDescent="0.3">
      <c r="B41" s="343">
        <v>24</v>
      </c>
      <c r="C41" s="351" t="s">
        <v>529</v>
      </c>
      <c r="D41" s="345"/>
      <c r="E41" s="353"/>
    </row>
    <row r="42" spans="2:6" x14ac:dyDescent="0.3">
      <c r="B42" s="343">
        <v>25</v>
      </c>
      <c r="C42" s="351" t="s">
        <v>537</v>
      </c>
      <c r="D42" s="345"/>
      <c r="E42" s="353"/>
    </row>
    <row r="43" spans="2:6" x14ac:dyDescent="0.3">
      <c r="B43" s="343" t="s">
        <v>608</v>
      </c>
      <c r="C43" s="351" t="s">
        <v>538</v>
      </c>
      <c r="D43" s="345"/>
      <c r="E43" s="353"/>
    </row>
    <row r="44" spans="2:6" ht="55.2" x14ac:dyDescent="0.3">
      <c r="B44" s="343" t="s">
        <v>609</v>
      </c>
      <c r="C44" s="351" t="s">
        <v>539</v>
      </c>
      <c r="D44" s="345"/>
      <c r="E44" s="353"/>
    </row>
    <row r="45" spans="2:6" x14ac:dyDescent="0.3">
      <c r="B45" s="343">
        <v>26</v>
      </c>
      <c r="C45" s="351" t="s">
        <v>529</v>
      </c>
      <c r="D45" s="345"/>
      <c r="E45" s="353"/>
    </row>
    <row r="46" spans="2:6" ht="27.6" x14ac:dyDescent="0.3">
      <c r="B46" s="343">
        <v>27</v>
      </c>
      <c r="C46" s="351" t="s">
        <v>540</v>
      </c>
      <c r="D46" s="345"/>
      <c r="E46" s="353"/>
      <c r="F46" s="59"/>
    </row>
    <row r="47" spans="2:6" x14ac:dyDescent="0.3">
      <c r="B47" s="343" t="s">
        <v>610</v>
      </c>
      <c r="C47" s="351" t="s">
        <v>541</v>
      </c>
      <c r="D47" s="345">
        <v>-122</v>
      </c>
      <c r="E47" s="353"/>
      <c r="F47" s="59"/>
    </row>
    <row r="48" spans="2:6" ht="27.6" x14ac:dyDescent="0.3">
      <c r="B48" s="343">
        <v>28</v>
      </c>
      <c r="C48" s="355" t="s">
        <v>542</v>
      </c>
      <c r="D48" s="349">
        <f>SUM(D20:D34,D38:D39,D43:D47)</f>
        <v>-42883.328999999998</v>
      </c>
      <c r="E48" s="354" t="s">
        <v>422</v>
      </c>
    </row>
    <row r="49" spans="2:5" x14ac:dyDescent="0.3">
      <c r="B49" s="343">
        <v>29</v>
      </c>
      <c r="C49" s="355" t="s">
        <v>543</v>
      </c>
      <c r="D49" s="356">
        <f>D18+D48</f>
        <v>536075.67099999997</v>
      </c>
      <c r="E49" s="346" t="s">
        <v>423</v>
      </c>
    </row>
    <row r="50" spans="2:5" x14ac:dyDescent="0.3">
      <c r="B50" s="712" t="s">
        <v>639</v>
      </c>
      <c r="C50" s="712"/>
      <c r="D50" s="712"/>
      <c r="E50" s="712"/>
    </row>
    <row r="51" spans="2:5" x14ac:dyDescent="0.3">
      <c r="B51" s="343">
        <v>30</v>
      </c>
      <c r="C51" s="351" t="s">
        <v>544</v>
      </c>
      <c r="D51" s="345">
        <v>50197</v>
      </c>
      <c r="E51" s="357" t="s">
        <v>420</v>
      </c>
    </row>
    <row r="52" spans="2:5" ht="27.6" x14ac:dyDescent="0.3">
      <c r="B52" s="343">
        <v>31</v>
      </c>
      <c r="C52" s="351" t="s">
        <v>545</v>
      </c>
      <c r="D52" s="345"/>
      <c r="E52" s="353"/>
    </row>
    <row r="53" spans="2:5" ht="27.6" x14ac:dyDescent="0.3">
      <c r="B53" s="343">
        <v>32</v>
      </c>
      <c r="C53" s="351" t="s">
        <v>546</v>
      </c>
      <c r="D53" s="352">
        <v>50197</v>
      </c>
      <c r="E53" s="353"/>
    </row>
    <row r="54" spans="2:5" ht="41.4" x14ac:dyDescent="0.3">
      <c r="B54" s="343">
        <v>33</v>
      </c>
      <c r="C54" s="351" t="s">
        <v>547</v>
      </c>
      <c r="D54" s="345"/>
      <c r="E54" s="353"/>
    </row>
    <row r="55" spans="2:5" s="30" customFormat="1" ht="27.6" x14ac:dyDescent="0.3">
      <c r="B55" s="343" t="s">
        <v>611</v>
      </c>
      <c r="C55" s="351" t="s">
        <v>548</v>
      </c>
      <c r="D55" s="345"/>
      <c r="E55" s="353"/>
    </row>
    <row r="56" spans="2:5" s="30" customFormat="1" ht="27.6" x14ac:dyDescent="0.3">
      <c r="B56" s="343" t="s">
        <v>612</v>
      </c>
      <c r="C56" s="351" t="s">
        <v>549</v>
      </c>
      <c r="D56" s="345"/>
      <c r="E56" s="353"/>
    </row>
    <row r="57" spans="2:5" ht="41.4" x14ac:dyDescent="0.3">
      <c r="B57" s="343">
        <v>34</v>
      </c>
      <c r="C57" s="351" t="s">
        <v>550</v>
      </c>
      <c r="D57" s="345"/>
      <c r="E57" s="353"/>
    </row>
    <row r="58" spans="2:5" ht="24.6" customHeight="1" x14ac:dyDescent="0.3">
      <c r="B58" s="343">
        <v>35</v>
      </c>
      <c r="C58" s="351" t="s">
        <v>551</v>
      </c>
      <c r="D58" s="345"/>
      <c r="E58" s="353"/>
    </row>
    <row r="59" spans="2:5" ht="25.95" customHeight="1" x14ac:dyDescent="0.3">
      <c r="B59" s="347">
        <v>36</v>
      </c>
      <c r="C59" s="355" t="s">
        <v>552</v>
      </c>
      <c r="D59" s="358">
        <f>SUM(D51,D54,D57)</f>
        <v>50197</v>
      </c>
      <c r="E59" s="353"/>
    </row>
    <row r="60" spans="2:5" x14ac:dyDescent="0.3">
      <c r="B60" s="712" t="s">
        <v>640</v>
      </c>
      <c r="C60" s="712"/>
      <c r="D60" s="712"/>
      <c r="E60" s="712"/>
    </row>
    <row r="61" spans="2:5" ht="27.6" x14ac:dyDescent="0.3">
      <c r="B61" s="343">
        <v>37</v>
      </c>
      <c r="C61" s="351" t="s">
        <v>553</v>
      </c>
      <c r="D61" s="345"/>
      <c r="E61" s="353"/>
    </row>
    <row r="62" spans="2:5" ht="55.2" x14ac:dyDescent="0.3">
      <c r="B62" s="343">
        <v>38</v>
      </c>
      <c r="C62" s="351" t="s">
        <v>554</v>
      </c>
      <c r="D62" s="345"/>
      <c r="E62" s="353"/>
    </row>
    <row r="63" spans="2:5" ht="55.2" x14ac:dyDescent="0.3">
      <c r="B63" s="343">
        <v>39</v>
      </c>
      <c r="C63" s="351" t="s">
        <v>555</v>
      </c>
      <c r="D63" s="345"/>
      <c r="E63" s="353"/>
    </row>
    <row r="64" spans="2:5" ht="55.2" x14ac:dyDescent="0.3">
      <c r="B64" s="343">
        <v>40</v>
      </c>
      <c r="C64" s="351" t="s">
        <v>556</v>
      </c>
      <c r="D64" s="345"/>
      <c r="E64" s="353"/>
    </row>
    <row r="65" spans="1:5" x14ac:dyDescent="0.3">
      <c r="B65" s="359">
        <v>41</v>
      </c>
      <c r="C65" s="360" t="s">
        <v>529</v>
      </c>
      <c r="D65" s="361"/>
      <c r="E65" s="362"/>
    </row>
    <row r="66" spans="1:5" ht="27.6" x14ac:dyDescent="0.3">
      <c r="B66" s="343">
        <v>42</v>
      </c>
      <c r="C66" s="351" t="s">
        <v>557</v>
      </c>
      <c r="D66" s="345"/>
      <c r="E66" s="353"/>
    </row>
    <row r="67" spans="1:5" x14ac:dyDescent="0.3">
      <c r="B67" s="343" t="s">
        <v>613</v>
      </c>
      <c r="C67" s="351" t="s">
        <v>558</v>
      </c>
      <c r="D67" s="345"/>
      <c r="E67" s="353"/>
    </row>
    <row r="68" spans="1:5" ht="27.6" x14ac:dyDescent="0.3">
      <c r="B68" s="347">
        <v>43</v>
      </c>
      <c r="C68" s="355" t="s">
        <v>559</v>
      </c>
      <c r="D68" s="356">
        <f>SUM(D61:D67)</f>
        <v>0</v>
      </c>
      <c r="E68" s="354" t="s">
        <v>424</v>
      </c>
    </row>
    <row r="69" spans="1:5" x14ac:dyDescent="0.3">
      <c r="B69" s="347">
        <v>44</v>
      </c>
      <c r="C69" s="355" t="s">
        <v>560</v>
      </c>
      <c r="D69" s="356">
        <f>MAX(0,D59+D68)</f>
        <v>50197</v>
      </c>
      <c r="E69" s="346" t="s">
        <v>425</v>
      </c>
    </row>
    <row r="70" spans="1:5" x14ac:dyDescent="0.3">
      <c r="B70" s="347">
        <v>45</v>
      </c>
      <c r="C70" s="355" t="s">
        <v>561</v>
      </c>
      <c r="D70" s="356">
        <f>D49+D69</f>
        <v>586272.67099999997</v>
      </c>
      <c r="E70" s="346" t="s">
        <v>426</v>
      </c>
    </row>
    <row r="71" spans="1:5" x14ac:dyDescent="0.3">
      <c r="B71" s="712" t="s">
        <v>641</v>
      </c>
      <c r="C71" s="712"/>
      <c r="D71" s="712"/>
      <c r="E71" s="712"/>
    </row>
    <row r="72" spans="1:5" x14ac:dyDescent="0.3">
      <c r="B72" s="343">
        <v>46</v>
      </c>
      <c r="C72" s="351" t="s">
        <v>562</v>
      </c>
      <c r="D72" s="345">
        <v>78045</v>
      </c>
      <c r="E72" s="346" t="s">
        <v>659</v>
      </c>
    </row>
    <row r="73" spans="1:5" ht="41.4" x14ac:dyDescent="0.3">
      <c r="B73" s="343">
        <v>47</v>
      </c>
      <c r="C73" s="351" t="s">
        <v>563</v>
      </c>
      <c r="D73" s="345"/>
      <c r="E73" s="363"/>
    </row>
    <row r="74" spans="1:5" s="30" customFormat="1" ht="27.6" x14ac:dyDescent="0.3">
      <c r="A74" s="16"/>
      <c r="B74" s="343" t="s">
        <v>614</v>
      </c>
      <c r="C74" s="351" t="s">
        <v>564</v>
      </c>
      <c r="D74" s="345"/>
      <c r="E74" s="363"/>
    </row>
    <row r="75" spans="1:5" s="30" customFormat="1" ht="27.6" x14ac:dyDescent="0.3">
      <c r="A75" s="16"/>
      <c r="B75" s="343" t="s">
        <v>615</v>
      </c>
      <c r="C75" s="351" t="s">
        <v>565</v>
      </c>
      <c r="D75" s="345"/>
      <c r="E75" s="363"/>
    </row>
    <row r="76" spans="1:5" ht="55.2" x14ac:dyDescent="0.3">
      <c r="B76" s="343">
        <v>48</v>
      </c>
      <c r="C76" s="351" t="s">
        <v>566</v>
      </c>
      <c r="D76" s="345"/>
      <c r="E76" s="363"/>
    </row>
    <row r="77" spans="1:5" ht="27.6" x14ac:dyDescent="0.3">
      <c r="B77" s="343">
        <v>49</v>
      </c>
      <c r="C77" s="351" t="s">
        <v>567</v>
      </c>
      <c r="D77" s="345"/>
      <c r="E77" s="363"/>
    </row>
    <row r="78" spans="1:5" x14ac:dyDescent="0.3">
      <c r="B78" s="343">
        <v>50</v>
      </c>
      <c r="C78" s="351" t="s">
        <v>568</v>
      </c>
      <c r="D78" s="345"/>
      <c r="E78" s="363"/>
    </row>
    <row r="79" spans="1:5" x14ac:dyDescent="0.3">
      <c r="B79" s="347">
        <v>51</v>
      </c>
      <c r="C79" s="355" t="s">
        <v>569</v>
      </c>
      <c r="D79" s="356">
        <f>SUM(D72:D76,D78)</f>
        <v>78045</v>
      </c>
      <c r="E79" s="346" t="s">
        <v>427</v>
      </c>
    </row>
    <row r="80" spans="1:5" x14ac:dyDescent="0.3">
      <c r="B80" s="712" t="s">
        <v>642</v>
      </c>
      <c r="C80" s="712"/>
      <c r="D80" s="712"/>
      <c r="E80" s="712"/>
    </row>
    <row r="81" spans="2:5" ht="27.6" x14ac:dyDescent="0.3">
      <c r="B81" s="343">
        <v>52</v>
      </c>
      <c r="C81" s="351" t="s">
        <v>570</v>
      </c>
      <c r="D81" s="345"/>
      <c r="E81" s="353"/>
    </row>
    <row r="82" spans="2:5" ht="55.2" x14ac:dyDescent="0.3">
      <c r="B82" s="343">
        <v>53</v>
      </c>
      <c r="C82" s="351" t="s">
        <v>571</v>
      </c>
      <c r="D82" s="345"/>
      <c r="E82" s="353"/>
    </row>
    <row r="83" spans="2:5" ht="55.2" x14ac:dyDescent="0.3">
      <c r="B83" s="343">
        <v>54</v>
      </c>
      <c r="C83" s="351" t="s">
        <v>572</v>
      </c>
      <c r="D83" s="345"/>
      <c r="E83" s="353"/>
    </row>
    <row r="84" spans="2:5" x14ac:dyDescent="0.3">
      <c r="B84" s="359" t="s">
        <v>616</v>
      </c>
      <c r="C84" s="360" t="s">
        <v>529</v>
      </c>
      <c r="D84" s="361"/>
      <c r="E84" s="362"/>
    </row>
    <row r="85" spans="2:5" ht="55.2" x14ac:dyDescent="0.3">
      <c r="B85" s="343">
        <v>55</v>
      </c>
      <c r="C85" s="351" t="s">
        <v>573</v>
      </c>
      <c r="D85" s="345"/>
      <c r="E85" s="353"/>
    </row>
    <row r="86" spans="2:5" x14ac:dyDescent="0.3">
      <c r="B86" s="359">
        <v>56</v>
      </c>
      <c r="C86" s="360" t="s">
        <v>529</v>
      </c>
      <c r="D86" s="361"/>
      <c r="E86" s="362"/>
    </row>
    <row r="87" spans="2:5" ht="27.6" x14ac:dyDescent="0.3">
      <c r="B87" s="343" t="s">
        <v>617</v>
      </c>
      <c r="C87" s="228" t="s">
        <v>574</v>
      </c>
      <c r="D87" s="345"/>
      <c r="E87" s="353"/>
    </row>
    <row r="88" spans="2:5" x14ac:dyDescent="0.3">
      <c r="B88" s="343" t="s">
        <v>618</v>
      </c>
      <c r="C88" s="228" t="s">
        <v>575</v>
      </c>
      <c r="D88" s="345"/>
      <c r="E88" s="353"/>
    </row>
    <row r="89" spans="2:5" x14ac:dyDescent="0.3">
      <c r="B89" s="347">
        <v>57</v>
      </c>
      <c r="C89" s="225" t="s">
        <v>576</v>
      </c>
      <c r="D89" s="356">
        <f>SUM(D81:D87)</f>
        <v>0</v>
      </c>
      <c r="E89" s="346" t="s">
        <v>2149</v>
      </c>
    </row>
    <row r="90" spans="2:5" x14ac:dyDescent="0.3">
      <c r="B90" s="347">
        <v>58</v>
      </c>
      <c r="C90" s="225" t="s">
        <v>577</v>
      </c>
      <c r="D90" s="356">
        <f>MAX(0,D79-D89)</f>
        <v>78045</v>
      </c>
      <c r="E90" s="346" t="s">
        <v>428</v>
      </c>
    </row>
    <row r="91" spans="2:5" x14ac:dyDescent="0.3">
      <c r="B91" s="347">
        <v>59</v>
      </c>
      <c r="C91" s="225" t="s">
        <v>578</v>
      </c>
      <c r="D91" s="356">
        <f>D70+D90</f>
        <v>664317.67099999997</v>
      </c>
      <c r="E91" s="346" t="s">
        <v>429</v>
      </c>
    </row>
    <row r="92" spans="2:5" x14ac:dyDescent="0.3">
      <c r="B92" s="347">
        <v>60</v>
      </c>
      <c r="C92" s="225" t="s">
        <v>579</v>
      </c>
      <c r="D92" s="356">
        <v>2835136.0079999999</v>
      </c>
      <c r="E92" s="363"/>
    </row>
    <row r="93" spans="2:5" x14ac:dyDescent="0.3">
      <c r="B93" s="712" t="s">
        <v>643</v>
      </c>
      <c r="C93" s="712"/>
      <c r="D93" s="712"/>
      <c r="E93" s="712"/>
    </row>
    <row r="94" spans="2:5" x14ac:dyDescent="0.3">
      <c r="B94" s="343">
        <v>61</v>
      </c>
      <c r="C94" s="351" t="s">
        <v>580</v>
      </c>
      <c r="D94" s="364">
        <f>D49/D92</f>
        <v>0.18908287626672476</v>
      </c>
      <c r="E94" s="363" t="s">
        <v>430</v>
      </c>
    </row>
    <row r="95" spans="2:5" x14ac:dyDescent="0.3">
      <c r="B95" s="343">
        <v>62</v>
      </c>
      <c r="C95" s="351" t="s">
        <v>581</v>
      </c>
      <c r="D95" s="364">
        <f>D70/D92</f>
        <v>0.20678819970036513</v>
      </c>
      <c r="E95" s="363" t="s">
        <v>431</v>
      </c>
    </row>
    <row r="96" spans="2:5" x14ac:dyDescent="0.3">
      <c r="B96" s="343">
        <v>63</v>
      </c>
      <c r="C96" s="351" t="s">
        <v>582</v>
      </c>
      <c r="D96" s="364">
        <f>D91/D92</f>
        <v>0.23431597959514894</v>
      </c>
      <c r="E96" s="363" t="s">
        <v>432</v>
      </c>
    </row>
    <row r="97" spans="2:5" ht="14.7" customHeight="1" x14ac:dyDescent="0.3">
      <c r="B97" s="343">
        <v>64</v>
      </c>
      <c r="C97" s="351" t="s">
        <v>583</v>
      </c>
      <c r="D97" s="364">
        <v>0.10678374856139318</v>
      </c>
      <c r="E97" s="363" t="s">
        <v>433</v>
      </c>
    </row>
    <row r="98" spans="2:5" ht="17.7" customHeight="1" x14ac:dyDescent="0.3">
      <c r="B98" s="343">
        <v>65</v>
      </c>
      <c r="C98" s="228" t="s">
        <v>584</v>
      </c>
      <c r="D98" s="364">
        <v>2.5000000000000001E-2</v>
      </c>
      <c r="E98" s="363" t="s">
        <v>434</v>
      </c>
    </row>
    <row r="99" spans="2:5" x14ac:dyDescent="0.3">
      <c r="B99" s="343">
        <v>66</v>
      </c>
      <c r="C99" s="228" t="s">
        <v>585</v>
      </c>
      <c r="D99" s="364">
        <v>9.9967577421146685E-3</v>
      </c>
      <c r="E99" s="363" t="s">
        <v>435</v>
      </c>
    </row>
    <row r="100" spans="2:5" x14ac:dyDescent="0.3">
      <c r="B100" s="343">
        <v>67</v>
      </c>
      <c r="C100" s="228" t="s">
        <v>586</v>
      </c>
      <c r="D100" s="364">
        <v>2.3869908192785077E-3</v>
      </c>
      <c r="E100" s="363" t="s">
        <v>436</v>
      </c>
    </row>
    <row r="101" spans="2:5" ht="27.6" x14ac:dyDescent="0.3">
      <c r="B101" s="343" t="s">
        <v>619</v>
      </c>
      <c r="C101" s="351" t="s">
        <v>587</v>
      </c>
      <c r="D101" s="365">
        <v>0.01</v>
      </c>
      <c r="E101" s="366" t="s">
        <v>437</v>
      </c>
    </row>
    <row r="102" spans="2:5" ht="27.6" x14ac:dyDescent="0.3">
      <c r="B102" s="343" t="s">
        <v>620</v>
      </c>
      <c r="C102" s="351" t="s">
        <v>588</v>
      </c>
      <c r="D102" s="367">
        <v>1.4400000000000003E-2</v>
      </c>
      <c r="E102" s="366" t="s">
        <v>438</v>
      </c>
    </row>
    <row r="103" spans="2:5" ht="27.6" x14ac:dyDescent="0.3">
      <c r="B103" s="343">
        <v>68</v>
      </c>
      <c r="C103" s="355" t="s">
        <v>589</v>
      </c>
      <c r="D103" s="368">
        <v>0.12758828787955628</v>
      </c>
      <c r="E103" s="366" t="s">
        <v>439</v>
      </c>
    </row>
    <row r="104" spans="2:5" x14ac:dyDescent="0.3">
      <c r="B104" s="712" t="s">
        <v>644</v>
      </c>
      <c r="C104" s="712"/>
      <c r="D104" s="712"/>
      <c r="E104" s="712"/>
    </row>
    <row r="105" spans="2:5" x14ac:dyDescent="0.3">
      <c r="B105" s="359">
        <v>69</v>
      </c>
      <c r="C105" s="360" t="s">
        <v>529</v>
      </c>
      <c r="D105" s="361"/>
      <c r="E105" s="362"/>
    </row>
    <row r="106" spans="2:5" x14ac:dyDescent="0.3">
      <c r="B106" s="359">
        <v>70</v>
      </c>
      <c r="C106" s="360" t="s">
        <v>529</v>
      </c>
      <c r="D106" s="361"/>
      <c r="E106" s="362"/>
    </row>
    <row r="107" spans="2:5" x14ac:dyDescent="0.3">
      <c r="B107" s="359">
        <v>71</v>
      </c>
      <c r="C107" s="360" t="s">
        <v>529</v>
      </c>
      <c r="D107" s="361"/>
      <c r="E107" s="362"/>
    </row>
    <row r="108" spans="2:5" x14ac:dyDescent="0.3">
      <c r="B108" s="712" t="s">
        <v>645</v>
      </c>
      <c r="C108" s="712"/>
      <c r="D108" s="712"/>
      <c r="E108" s="712"/>
    </row>
    <row r="109" spans="2:5" ht="42" customHeight="1" x14ac:dyDescent="0.3">
      <c r="B109" s="714">
        <v>72</v>
      </c>
      <c r="C109" s="715" t="s">
        <v>621</v>
      </c>
      <c r="D109" s="716"/>
      <c r="E109" s="717"/>
    </row>
    <row r="110" spans="2:5" ht="17.399999999999999" customHeight="1" x14ac:dyDescent="0.3">
      <c r="B110" s="714"/>
      <c r="C110" s="715"/>
      <c r="D110" s="716"/>
      <c r="E110" s="717"/>
    </row>
    <row r="111" spans="2:5" ht="1.2" customHeight="1" x14ac:dyDescent="0.3">
      <c r="B111" s="714"/>
      <c r="C111" s="715"/>
      <c r="D111" s="716"/>
      <c r="E111" s="717"/>
    </row>
    <row r="112" spans="2:5" ht="55.2" x14ac:dyDescent="0.3">
      <c r="B112" s="343">
        <v>73</v>
      </c>
      <c r="C112" s="351" t="s">
        <v>590</v>
      </c>
      <c r="D112" s="369"/>
      <c r="E112" s="353"/>
    </row>
    <row r="113" spans="2:5" x14ac:dyDescent="0.3">
      <c r="B113" s="359">
        <v>74</v>
      </c>
      <c r="C113" s="360" t="s">
        <v>529</v>
      </c>
      <c r="D113" s="361"/>
      <c r="E113" s="362"/>
    </row>
    <row r="114" spans="2:5" ht="41.4" x14ac:dyDescent="0.3">
      <c r="B114" s="343">
        <v>75</v>
      </c>
      <c r="C114" s="351" t="s">
        <v>591</v>
      </c>
      <c r="D114" s="369"/>
      <c r="E114" s="353"/>
    </row>
    <row r="115" spans="2:5" x14ac:dyDescent="0.3">
      <c r="B115" s="712" t="s">
        <v>646</v>
      </c>
      <c r="C115" s="712"/>
      <c r="D115" s="712"/>
      <c r="E115" s="712"/>
    </row>
    <row r="116" spans="2:5" ht="27.6" x14ac:dyDescent="0.3">
      <c r="B116" s="343">
        <v>76</v>
      </c>
      <c r="C116" s="351" t="s">
        <v>592</v>
      </c>
      <c r="D116" s="369"/>
      <c r="E116" s="353"/>
    </row>
    <row r="117" spans="2:5" ht="27.6" x14ac:dyDescent="0.3">
      <c r="B117" s="343">
        <v>77</v>
      </c>
      <c r="C117" s="351" t="s">
        <v>593</v>
      </c>
      <c r="D117" s="369"/>
      <c r="E117" s="353"/>
    </row>
    <row r="118" spans="2:5" ht="27.6" x14ac:dyDescent="0.3">
      <c r="B118" s="343">
        <v>78</v>
      </c>
      <c r="C118" s="351" t="s">
        <v>594</v>
      </c>
      <c r="D118" s="369"/>
      <c r="E118" s="353"/>
    </row>
    <row r="119" spans="2:5" ht="27.6" x14ac:dyDescent="0.3">
      <c r="B119" s="343">
        <v>79</v>
      </c>
      <c r="C119" s="351" t="s">
        <v>595</v>
      </c>
      <c r="D119" s="369"/>
      <c r="E119" s="353"/>
    </row>
    <row r="120" spans="2:5" x14ac:dyDescent="0.3">
      <c r="B120" s="713" t="s">
        <v>647</v>
      </c>
      <c r="C120" s="713"/>
      <c r="D120" s="713"/>
      <c r="E120" s="713"/>
    </row>
    <row r="121" spans="2:5" ht="27.6" x14ac:dyDescent="0.3">
      <c r="B121" s="343">
        <v>80</v>
      </c>
      <c r="C121" s="351" t="s">
        <v>596</v>
      </c>
      <c r="D121" s="370"/>
      <c r="E121" s="353"/>
    </row>
    <row r="122" spans="2:5" ht="27.6" x14ac:dyDescent="0.3">
      <c r="B122" s="343">
        <v>81</v>
      </c>
      <c r="C122" s="351" t="s">
        <v>597</v>
      </c>
      <c r="D122" s="370"/>
      <c r="E122" s="353"/>
    </row>
    <row r="123" spans="2:5" ht="27.6" x14ac:dyDescent="0.3">
      <c r="B123" s="343">
        <v>82</v>
      </c>
      <c r="C123" s="351" t="s">
        <v>598</v>
      </c>
      <c r="D123" s="371"/>
      <c r="E123" s="353"/>
    </row>
    <row r="124" spans="2:5" ht="27.6" x14ac:dyDescent="0.3">
      <c r="B124" s="343">
        <v>83</v>
      </c>
      <c r="C124" s="351" t="s">
        <v>599</v>
      </c>
      <c r="D124" s="371"/>
      <c r="E124" s="353"/>
    </row>
    <row r="125" spans="2:5" ht="27.6" x14ac:dyDescent="0.3">
      <c r="B125" s="343">
        <v>84</v>
      </c>
      <c r="C125" s="351" t="s">
        <v>600</v>
      </c>
      <c r="D125" s="371"/>
      <c r="E125" s="353"/>
    </row>
    <row r="126" spans="2:5" ht="27.6" x14ac:dyDescent="0.3">
      <c r="B126" s="343">
        <v>85</v>
      </c>
      <c r="C126" s="351" t="s">
        <v>601</v>
      </c>
      <c r="D126" s="371"/>
      <c r="E126" s="353"/>
    </row>
    <row r="127" spans="2:5" x14ac:dyDescent="0.3">
      <c r="B127" s="60"/>
    </row>
    <row r="128" spans="2:5" x14ac:dyDescent="0.3">
      <c r="B128" s="60"/>
    </row>
    <row r="129" spans="2:2" x14ac:dyDescent="0.3">
      <c r="B129" s="60"/>
    </row>
    <row r="130" spans="2:2" x14ac:dyDescent="0.3">
      <c r="B130" s="60"/>
    </row>
    <row r="131" spans="2:2" x14ac:dyDescent="0.3">
      <c r="B131" s="60"/>
    </row>
    <row r="132" spans="2:2" x14ac:dyDescent="0.3">
      <c r="B132" s="60"/>
    </row>
  </sheetData>
  <mergeCells count="15">
    <mergeCell ref="B80:E80"/>
    <mergeCell ref="B7:E7"/>
    <mergeCell ref="B19:E19"/>
    <mergeCell ref="B50:E50"/>
    <mergeCell ref="B60:E60"/>
    <mergeCell ref="B71:E71"/>
    <mergeCell ref="B115:E115"/>
    <mergeCell ref="B120:E120"/>
    <mergeCell ref="B93:E93"/>
    <mergeCell ref="B104:E104"/>
    <mergeCell ref="B108:E108"/>
    <mergeCell ref="B109:B111"/>
    <mergeCell ref="C109:C111"/>
    <mergeCell ref="D109:D111"/>
    <mergeCell ref="E109:E111"/>
  </mergeCells>
  <hyperlinks>
    <hyperlink ref="B2" location="Santrauka!B12" display="EU CC1 forma. Reguliuojamų nuosavų lėšų sudėtis" xr:uid="{C5ECE7B7-4047-4055-87D8-5EF5C2F591E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26BD-DCC5-4CE0-8EC1-2B13699812C6}">
  <sheetPr>
    <tabColor rgb="FF575783"/>
  </sheetPr>
  <dimension ref="B1:T47"/>
  <sheetViews>
    <sheetView workbookViewId="0">
      <selection activeCell="C8" sqref="C8"/>
    </sheetView>
  </sheetViews>
  <sheetFormatPr defaultColWidth="9" defaultRowHeight="14.4" x14ac:dyDescent="0.3"/>
  <cols>
    <col min="1" max="1" width="2.33203125" style="24" customWidth="1"/>
    <col min="2" max="2" width="9" style="24"/>
    <col min="3" max="3" width="53" style="24" customWidth="1"/>
    <col min="4" max="4" width="39.6640625" style="24" customWidth="1"/>
    <col min="5" max="5" width="37.33203125" style="24" customWidth="1"/>
    <col min="6" max="6" width="20.44140625" style="24" customWidth="1"/>
    <col min="7" max="16384" width="9" style="24"/>
  </cols>
  <sheetData>
    <row r="1" spans="2:20" ht="15.6" x14ac:dyDescent="0.3">
      <c r="C1" s="64"/>
      <c r="D1" s="65"/>
      <c r="E1" s="65"/>
    </row>
    <row r="2" spans="2:20" ht="21" x14ac:dyDescent="0.3">
      <c r="B2" s="66" t="s">
        <v>622</v>
      </c>
    </row>
    <row r="3" spans="2:20" ht="15" customHeight="1" x14ac:dyDescent="0.3">
      <c r="B3" s="719" t="s">
        <v>441</v>
      </c>
      <c r="C3" s="719"/>
      <c r="D3" s="719"/>
      <c r="E3" s="719"/>
      <c r="F3" s="719"/>
      <c r="G3" s="27"/>
      <c r="H3" s="27"/>
      <c r="I3" s="27"/>
      <c r="J3" s="27"/>
      <c r="K3" s="27"/>
      <c r="L3" s="27"/>
      <c r="M3" s="27"/>
      <c r="N3" s="27"/>
      <c r="O3" s="27"/>
      <c r="P3" s="27"/>
      <c r="Q3" s="27"/>
      <c r="R3" s="27"/>
      <c r="S3" s="27"/>
      <c r="T3" s="27"/>
    </row>
    <row r="4" spans="2:20" x14ac:dyDescent="0.3">
      <c r="B4" s="719"/>
      <c r="C4" s="719"/>
      <c r="D4" s="719"/>
      <c r="E4" s="719"/>
      <c r="F4" s="719"/>
      <c r="G4" s="27"/>
      <c r="H4" s="27"/>
      <c r="I4" s="27"/>
      <c r="J4" s="27"/>
      <c r="K4" s="27"/>
      <c r="L4" s="27"/>
      <c r="M4" s="27"/>
      <c r="N4" s="27"/>
      <c r="O4" s="27"/>
      <c r="P4" s="27"/>
      <c r="Q4" s="27"/>
      <c r="R4" s="27"/>
      <c r="S4" s="27"/>
      <c r="T4" s="27"/>
    </row>
    <row r="5" spans="2:20" x14ac:dyDescent="0.3">
      <c r="B5" s="719"/>
      <c r="C5" s="719"/>
      <c r="D5" s="719"/>
      <c r="E5" s="719"/>
      <c r="F5" s="719"/>
      <c r="G5" s="27"/>
      <c r="H5" s="27"/>
      <c r="I5" s="27"/>
      <c r="J5" s="27"/>
      <c r="K5" s="27"/>
      <c r="L5" s="27"/>
      <c r="M5" s="27"/>
      <c r="N5" s="27"/>
      <c r="O5" s="27"/>
      <c r="P5" s="27"/>
      <c r="Q5" s="27"/>
      <c r="R5" s="27"/>
      <c r="S5" s="27"/>
      <c r="T5" s="27"/>
    </row>
    <row r="6" spans="2:20" x14ac:dyDescent="0.3">
      <c r="B6" s="35"/>
      <c r="C6" s="35"/>
      <c r="D6" s="20" t="s">
        <v>241</v>
      </c>
      <c r="E6" s="20" t="s">
        <v>256</v>
      </c>
      <c r="F6" s="20" t="s">
        <v>257</v>
      </c>
    </row>
    <row r="7" spans="2:20" ht="28.8" x14ac:dyDescent="0.3">
      <c r="B7" s="35"/>
      <c r="C7" s="32"/>
      <c r="D7" s="62" t="s">
        <v>1262</v>
      </c>
      <c r="E7" s="62" t="s">
        <v>1263</v>
      </c>
      <c r="F7" s="62" t="s">
        <v>1264</v>
      </c>
    </row>
    <row r="8" spans="2:20" x14ac:dyDescent="0.3">
      <c r="B8" s="35"/>
      <c r="C8" s="32" t="s">
        <v>2158</v>
      </c>
      <c r="D8" s="62" t="s">
        <v>623</v>
      </c>
      <c r="E8" s="62" t="s">
        <v>623</v>
      </c>
      <c r="F8" s="62"/>
    </row>
    <row r="9" spans="2:20" ht="18.600000000000001" customHeight="1" x14ac:dyDescent="0.3">
      <c r="B9" s="720" t="s">
        <v>442</v>
      </c>
      <c r="C9" s="720"/>
      <c r="D9" s="720"/>
      <c r="E9" s="720"/>
      <c r="F9" s="720"/>
    </row>
    <row r="10" spans="2:20" x14ac:dyDescent="0.3">
      <c r="B10" s="340">
        <v>1</v>
      </c>
      <c r="C10" s="185" t="s">
        <v>367</v>
      </c>
      <c r="D10" s="341">
        <f>'EU LI1'!D8</f>
        <v>390057</v>
      </c>
      <c r="E10" s="341">
        <f>'EU LI1'!E8</f>
        <v>384923</v>
      </c>
      <c r="F10" s="184"/>
    </row>
    <row r="11" spans="2:20" x14ac:dyDescent="0.3">
      <c r="B11" s="340">
        <f>B10+1</f>
        <v>2</v>
      </c>
      <c r="C11" s="185" t="s">
        <v>368</v>
      </c>
      <c r="D11" s="341">
        <f>'EU LI1'!D9</f>
        <v>11031</v>
      </c>
      <c r="E11" s="341">
        <f>'EU LI1'!E9</f>
        <v>11031</v>
      </c>
      <c r="F11" s="184"/>
    </row>
    <row r="12" spans="2:20" x14ac:dyDescent="0.3">
      <c r="B12" s="340">
        <f t="shared" ref="B12:B24" si="0">B11+1</f>
        <v>3</v>
      </c>
      <c r="C12" s="185" t="s">
        <v>369</v>
      </c>
      <c r="D12" s="341">
        <f>'EU LI1'!D10</f>
        <v>9035</v>
      </c>
      <c r="E12" s="341">
        <f>'EU LI1'!E10</f>
        <v>9035</v>
      </c>
      <c r="F12" s="184"/>
    </row>
    <row r="13" spans="2:20" x14ac:dyDescent="0.3">
      <c r="B13" s="340">
        <f t="shared" si="0"/>
        <v>4</v>
      </c>
      <c r="C13" s="185" t="s">
        <v>370</v>
      </c>
      <c r="D13" s="341">
        <f>'EU LI1'!D11</f>
        <v>164</v>
      </c>
      <c r="E13" s="341">
        <f>'EU LI1'!E11</f>
        <v>151</v>
      </c>
      <c r="F13" s="184"/>
    </row>
    <row r="14" spans="2:20" x14ac:dyDescent="0.3">
      <c r="B14" s="340">
        <f t="shared" si="0"/>
        <v>5</v>
      </c>
      <c r="C14" s="185" t="s">
        <v>371</v>
      </c>
      <c r="D14" s="341">
        <f>'EU LI1'!D12</f>
        <v>3713724</v>
      </c>
      <c r="E14" s="341">
        <f>'EU LI1'!E12</f>
        <v>3713724</v>
      </c>
      <c r="F14" s="184"/>
    </row>
    <row r="15" spans="2:20" x14ac:dyDescent="0.3">
      <c r="B15" s="340">
        <f t="shared" si="0"/>
        <v>6</v>
      </c>
      <c r="C15" s="185" t="s">
        <v>372</v>
      </c>
      <c r="D15" s="341">
        <f>'EU LI1'!D13</f>
        <v>504696</v>
      </c>
      <c r="E15" s="341">
        <f>'EU LI1'!E13</f>
        <v>262380</v>
      </c>
      <c r="F15" s="184"/>
    </row>
    <row r="16" spans="2:20" ht="28.8" x14ac:dyDescent="0.3">
      <c r="B16" s="340">
        <f t="shared" si="0"/>
        <v>7</v>
      </c>
      <c r="C16" s="185" t="s">
        <v>373</v>
      </c>
      <c r="D16" s="341">
        <f>'EU LI1'!D14</f>
        <v>1356852</v>
      </c>
      <c r="E16" s="341">
        <f>'EU LI1'!E14</f>
        <v>1348506</v>
      </c>
      <c r="F16" s="184"/>
    </row>
    <row r="17" spans="2:6" x14ac:dyDescent="0.3">
      <c r="B17" s="340">
        <f t="shared" si="0"/>
        <v>8</v>
      </c>
      <c r="C17" s="185" t="s">
        <v>374</v>
      </c>
      <c r="D17" s="341">
        <f>'EU LI1'!D15</f>
        <v>270</v>
      </c>
      <c r="E17" s="341">
        <f>'EU LI1'!E15</f>
        <v>44372</v>
      </c>
      <c r="F17" s="184"/>
    </row>
    <row r="18" spans="2:6" x14ac:dyDescent="0.3">
      <c r="B18" s="340">
        <f t="shared" si="0"/>
        <v>9</v>
      </c>
      <c r="C18" s="185" t="s">
        <v>375</v>
      </c>
      <c r="D18" s="341">
        <f>'EU LI1'!D16</f>
        <v>40560</v>
      </c>
      <c r="E18" s="341">
        <f>'EU LI1'!E16</f>
        <v>37513</v>
      </c>
      <c r="F18" s="167" t="s">
        <v>624</v>
      </c>
    </row>
    <row r="19" spans="2:6" x14ac:dyDescent="0.3">
      <c r="B19" s="340">
        <f t="shared" si="0"/>
        <v>10</v>
      </c>
      <c r="C19" s="185" t="s">
        <v>376</v>
      </c>
      <c r="D19" s="341">
        <f>'EU LI1'!D17</f>
        <v>15495</v>
      </c>
      <c r="E19" s="341">
        <f>'EU LI1'!E17</f>
        <v>15436</v>
      </c>
      <c r="F19" s="184"/>
    </row>
    <row r="20" spans="2:6" x14ac:dyDescent="0.3">
      <c r="B20" s="340">
        <f t="shared" si="0"/>
        <v>11</v>
      </c>
      <c r="C20" s="185" t="s">
        <v>377</v>
      </c>
      <c r="D20" s="341">
        <f>'EU LI1'!D18</f>
        <v>0</v>
      </c>
      <c r="E20" s="341">
        <f>'EU LI1'!E18</f>
        <v>0</v>
      </c>
      <c r="F20" s="184"/>
    </row>
    <row r="21" spans="2:6" x14ac:dyDescent="0.3">
      <c r="B21" s="340">
        <f t="shared" si="0"/>
        <v>12</v>
      </c>
      <c r="C21" s="185" t="s">
        <v>378</v>
      </c>
      <c r="D21" s="341">
        <f>'EU LI1'!D19</f>
        <v>7885</v>
      </c>
      <c r="E21" s="341">
        <f>'EU LI1'!E19</f>
        <v>7853</v>
      </c>
      <c r="F21" s="184"/>
    </row>
    <row r="22" spans="2:6" x14ac:dyDescent="0.3">
      <c r="B22" s="340">
        <f t="shared" si="0"/>
        <v>13</v>
      </c>
      <c r="C22" s="185" t="s">
        <v>379</v>
      </c>
      <c r="D22" s="341">
        <f>'EU LI1'!D20</f>
        <v>6460</v>
      </c>
      <c r="E22" s="341">
        <f>'EU LI1'!E20</f>
        <v>6460</v>
      </c>
      <c r="F22" s="184"/>
    </row>
    <row r="23" spans="2:6" x14ac:dyDescent="0.3">
      <c r="B23" s="340">
        <f t="shared" si="0"/>
        <v>14</v>
      </c>
      <c r="C23" s="279" t="s">
        <v>385</v>
      </c>
      <c r="D23" s="341">
        <f>'EU LI1'!D21</f>
        <v>19241</v>
      </c>
      <c r="E23" s="341">
        <f>'EU LI1'!E21</f>
        <v>18574</v>
      </c>
      <c r="F23" s="184"/>
    </row>
    <row r="24" spans="2:6" x14ac:dyDescent="0.3">
      <c r="B24" s="245">
        <f t="shared" si="0"/>
        <v>15</v>
      </c>
      <c r="C24" s="277" t="s">
        <v>443</v>
      </c>
      <c r="D24" s="148">
        <f>SUM(D10:D23)</f>
        <v>6075470</v>
      </c>
      <c r="E24" s="148">
        <f>SUM(E10:E23)</f>
        <v>5859958</v>
      </c>
      <c r="F24" s="184"/>
    </row>
    <row r="25" spans="2:6" ht="19.2" customHeight="1" x14ac:dyDescent="0.3">
      <c r="B25" s="720" t="s">
        <v>444</v>
      </c>
      <c r="C25" s="720"/>
      <c r="D25" s="720"/>
      <c r="E25" s="720"/>
      <c r="F25" s="720"/>
    </row>
    <row r="26" spans="2:6" x14ac:dyDescent="0.3">
      <c r="B26" s="340">
        <f>B24+1</f>
        <v>16</v>
      </c>
      <c r="C26" s="185" t="s">
        <v>380</v>
      </c>
      <c r="D26" s="341">
        <f>'EU LI1'!D24</f>
        <v>197210</v>
      </c>
      <c r="E26" s="341">
        <f>'EU LI1'!E24</f>
        <v>197957</v>
      </c>
      <c r="F26" s="184"/>
    </row>
    <row r="27" spans="2:6" x14ac:dyDescent="0.3">
      <c r="B27" s="340">
        <f>B26+1</f>
        <v>17</v>
      </c>
      <c r="C27" s="185" t="s">
        <v>370</v>
      </c>
      <c r="D27" s="341">
        <f>'EU LI1'!D25</f>
        <v>3326</v>
      </c>
      <c r="E27" s="341">
        <f>'EU LI1'!E25</f>
        <v>3326</v>
      </c>
      <c r="F27" s="184"/>
    </row>
    <row r="28" spans="2:6" x14ac:dyDescent="0.3">
      <c r="B28" s="340">
        <f t="shared" ref="B28:B35" si="1">B27+1</f>
        <v>18</v>
      </c>
      <c r="C28" s="185" t="s">
        <v>386</v>
      </c>
      <c r="D28" s="341">
        <f>'EU LI1'!D26</f>
        <v>3959699</v>
      </c>
      <c r="E28" s="341">
        <f>'EU LI1'!E26</f>
        <v>3959699</v>
      </c>
      <c r="F28" s="184"/>
    </row>
    <row r="29" spans="2:6" x14ac:dyDescent="0.3">
      <c r="B29" s="340">
        <f t="shared" si="1"/>
        <v>19</v>
      </c>
      <c r="C29" s="185" t="s">
        <v>381</v>
      </c>
      <c r="D29" s="341">
        <f>'EU LI1'!D27</f>
        <v>1035965</v>
      </c>
      <c r="E29" s="341">
        <f>'EU LI1'!E27</f>
        <v>1035965</v>
      </c>
      <c r="F29" s="184"/>
    </row>
    <row r="30" spans="2:6" x14ac:dyDescent="0.3">
      <c r="B30" s="342" t="s">
        <v>653</v>
      </c>
      <c r="C30" s="279" t="s">
        <v>625</v>
      </c>
      <c r="D30" s="341">
        <f>E30</f>
        <v>78045</v>
      </c>
      <c r="E30" s="341">
        <f>'EU CC1'!D72</f>
        <v>78045</v>
      </c>
      <c r="F30" s="167" t="s">
        <v>626</v>
      </c>
    </row>
    <row r="31" spans="2:6" x14ac:dyDescent="0.3">
      <c r="B31" s="340">
        <f>B29+1</f>
        <v>20</v>
      </c>
      <c r="C31" s="185" t="s">
        <v>382</v>
      </c>
      <c r="D31" s="341">
        <f>'EU LI1'!D28</f>
        <v>967</v>
      </c>
      <c r="E31" s="341">
        <f>'EU LI1'!E28</f>
        <v>967</v>
      </c>
      <c r="F31" s="184"/>
    </row>
    <row r="32" spans="2:6" x14ac:dyDescent="0.3">
      <c r="B32" s="340">
        <f t="shared" si="1"/>
        <v>21</v>
      </c>
      <c r="C32" s="185" t="s">
        <v>383</v>
      </c>
      <c r="D32" s="341">
        <f>'EU LI1'!D29</f>
        <v>6485</v>
      </c>
      <c r="E32" s="341">
        <f>'EU LI1'!E29</f>
        <v>6485</v>
      </c>
      <c r="F32" s="184"/>
    </row>
    <row r="33" spans="2:6" x14ac:dyDescent="0.3">
      <c r="B33" s="340">
        <f t="shared" si="1"/>
        <v>22</v>
      </c>
      <c r="C33" s="185" t="s">
        <v>384</v>
      </c>
      <c r="D33" s="341">
        <f>'EU LI1'!D30</f>
        <v>212910</v>
      </c>
      <c r="E33" s="341">
        <f>'EU LI1'!E30</f>
        <v>0</v>
      </c>
      <c r="F33" s="184"/>
    </row>
    <row r="34" spans="2:6" x14ac:dyDescent="0.3">
      <c r="B34" s="340">
        <f t="shared" si="1"/>
        <v>23</v>
      </c>
      <c r="C34" s="185" t="s">
        <v>387</v>
      </c>
      <c r="D34" s="341">
        <f>'EU LI1'!D31</f>
        <v>55851</v>
      </c>
      <c r="E34" s="341">
        <f>'EU LI1'!E31</f>
        <v>51173</v>
      </c>
      <c r="F34" s="184"/>
    </row>
    <row r="35" spans="2:6" x14ac:dyDescent="0.3">
      <c r="B35" s="245">
        <f t="shared" si="1"/>
        <v>24</v>
      </c>
      <c r="C35" s="277" t="s">
        <v>445</v>
      </c>
      <c r="D35" s="148">
        <f>SUM(D26:D29,D31:D34)</f>
        <v>5472413</v>
      </c>
      <c r="E35" s="148">
        <f>SUM(E26:E29,E31:E34)</f>
        <v>5255572</v>
      </c>
      <c r="F35" s="184"/>
    </row>
    <row r="36" spans="2:6" x14ac:dyDescent="0.3">
      <c r="B36" s="720" t="s">
        <v>446</v>
      </c>
      <c r="C36" s="720"/>
      <c r="D36" s="720"/>
      <c r="E36" s="720"/>
      <c r="F36" s="720"/>
    </row>
    <row r="37" spans="2:6" x14ac:dyDescent="0.3">
      <c r="B37" s="340">
        <f>B35+1</f>
        <v>25</v>
      </c>
      <c r="C37" s="185" t="s">
        <v>627</v>
      </c>
      <c r="D37" s="341">
        <v>189196</v>
      </c>
      <c r="E37" s="341">
        <v>189196</v>
      </c>
      <c r="F37" s="167" t="s">
        <v>648</v>
      </c>
    </row>
    <row r="38" spans="2:6" x14ac:dyDescent="0.3">
      <c r="B38" s="340">
        <f>B37+1</f>
        <v>26</v>
      </c>
      <c r="C38" s="279" t="s">
        <v>628</v>
      </c>
      <c r="D38" s="341">
        <v>25534</v>
      </c>
      <c r="E38" s="341">
        <v>25534</v>
      </c>
      <c r="F38" s="167" t="s">
        <v>648</v>
      </c>
    </row>
    <row r="39" spans="2:6" x14ac:dyDescent="0.3">
      <c r="B39" s="340">
        <f t="shared" ref="B39:B46" si="2">B38+1</f>
        <v>27</v>
      </c>
      <c r="C39" s="279" t="s">
        <v>629</v>
      </c>
      <c r="D39" s="341">
        <v>-4967</v>
      </c>
      <c r="E39" s="341">
        <v>-4967</v>
      </c>
      <c r="F39" s="167" t="s">
        <v>649</v>
      </c>
    </row>
    <row r="40" spans="2:6" x14ac:dyDescent="0.3">
      <c r="B40" s="340">
        <f t="shared" si="2"/>
        <v>28</v>
      </c>
      <c r="C40" s="279" t="s">
        <v>630</v>
      </c>
      <c r="D40" s="341">
        <v>756</v>
      </c>
      <c r="E40" s="341">
        <v>756</v>
      </c>
      <c r="F40" s="167" t="s">
        <v>650</v>
      </c>
    </row>
    <row r="41" spans="2:6" x14ac:dyDescent="0.3">
      <c r="B41" s="340">
        <f t="shared" si="2"/>
        <v>29</v>
      </c>
      <c r="C41" s="279" t="s">
        <v>631</v>
      </c>
      <c r="D41" s="341">
        <v>76516</v>
      </c>
      <c r="E41" s="341">
        <v>76133</v>
      </c>
      <c r="F41" s="167" t="s">
        <v>651</v>
      </c>
    </row>
    <row r="42" spans="2:6" x14ac:dyDescent="0.3">
      <c r="B42" s="340">
        <f t="shared" si="2"/>
        <v>30</v>
      </c>
      <c r="C42" s="279" t="s">
        <v>632</v>
      </c>
      <c r="D42" s="341">
        <v>20000</v>
      </c>
      <c r="E42" s="341">
        <v>20000</v>
      </c>
      <c r="F42" s="167" t="s">
        <v>650</v>
      </c>
    </row>
    <row r="43" spans="2:6" x14ac:dyDescent="0.3">
      <c r="B43" s="340">
        <f t="shared" si="2"/>
        <v>31</v>
      </c>
      <c r="C43" s="279" t="s">
        <v>633</v>
      </c>
      <c r="D43" s="341">
        <v>-608</v>
      </c>
      <c r="E43" s="341">
        <v>-608</v>
      </c>
      <c r="F43" s="167" t="s">
        <v>650</v>
      </c>
    </row>
    <row r="44" spans="2:6" x14ac:dyDescent="0.3">
      <c r="B44" s="340">
        <f t="shared" si="2"/>
        <v>32</v>
      </c>
      <c r="C44" s="279" t="s">
        <v>634</v>
      </c>
      <c r="D44" s="341">
        <v>1627</v>
      </c>
      <c r="E44" s="341">
        <v>1581</v>
      </c>
      <c r="F44" s="167" t="s">
        <v>650</v>
      </c>
    </row>
    <row r="45" spans="2:6" x14ac:dyDescent="0.3">
      <c r="B45" s="340">
        <f t="shared" si="2"/>
        <v>33</v>
      </c>
      <c r="C45" s="185" t="s">
        <v>635</v>
      </c>
      <c r="D45" s="341">
        <f>295003-D46</f>
        <v>234317</v>
      </c>
      <c r="E45" s="341">
        <f>296761-E46</f>
        <v>236109</v>
      </c>
      <c r="F45" s="167" t="s">
        <v>652</v>
      </c>
    </row>
    <row r="46" spans="2:6" x14ac:dyDescent="0.3">
      <c r="B46" s="340">
        <f t="shared" si="2"/>
        <v>34</v>
      </c>
      <c r="C46" s="185" t="s">
        <v>636</v>
      </c>
      <c r="D46" s="341">
        <v>60686</v>
      </c>
      <c r="E46" s="341">
        <v>60652</v>
      </c>
      <c r="F46" s="184"/>
    </row>
    <row r="47" spans="2:6" x14ac:dyDescent="0.3">
      <c r="B47" s="245">
        <f>B46+1</f>
        <v>35</v>
      </c>
      <c r="C47" s="277" t="s">
        <v>447</v>
      </c>
      <c r="D47" s="148">
        <f>SUM(D37:D46)</f>
        <v>603057</v>
      </c>
      <c r="E47" s="148">
        <f>SUM(E37:E46)</f>
        <v>604386</v>
      </c>
      <c r="F47" s="184"/>
    </row>
  </sheetData>
  <mergeCells count="4">
    <mergeCell ref="B3:F5"/>
    <mergeCell ref="B9:F9"/>
    <mergeCell ref="B25:F25"/>
    <mergeCell ref="B36:F36"/>
  </mergeCells>
  <hyperlinks>
    <hyperlink ref="B2" location="Santrauka!B13" display="EU CC2 forma. Reguliuojamų nuosavų lėšų suderinimas su audituotose finansinėse ataskaitose teikiamu balansu" xr:uid="{C5B25F1A-7EC9-4ABB-A458-B8CAB34980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Santrauka</vt:lpstr>
      <vt:lpstr>EU OV1</vt:lpstr>
      <vt:lpstr>EU KM1</vt:lpstr>
      <vt:lpstr>EU INS1</vt:lpstr>
      <vt:lpstr>EU LI1</vt:lpstr>
      <vt:lpstr>EU LI2</vt:lpstr>
      <vt:lpstr>EU LI3</vt:lpstr>
      <vt:lpstr>EU CC1</vt:lpstr>
      <vt:lpstr>EU CC2</vt:lpstr>
      <vt:lpstr>EU CCA</vt:lpstr>
      <vt:lpstr>EU CCyB1</vt:lpstr>
      <vt:lpstr>EU CCyB2</vt:lpstr>
      <vt:lpstr>EU LR1</vt:lpstr>
      <vt:lpstr>EU LR2 - LRCom</vt:lpstr>
      <vt:lpstr>EU LR3 - LRSpl</vt:lpstr>
      <vt:lpstr>EU LIQ1</vt:lpstr>
      <vt:lpstr>EU LIQ2</vt:lpstr>
      <vt:lpstr>EU CR1</vt:lpstr>
      <vt:lpstr>EU CR1-A</vt:lpstr>
      <vt:lpstr>EU CR2</vt:lpstr>
      <vt:lpstr>EU CQ1</vt:lpstr>
      <vt:lpstr>EU CQ3</vt:lpstr>
      <vt:lpstr>EU CQ4</vt:lpstr>
      <vt:lpstr>EU CQ5</vt:lpstr>
      <vt:lpstr>EU CQ7</vt:lpstr>
      <vt:lpstr>EU CR3</vt:lpstr>
      <vt:lpstr>EU CR4</vt:lpstr>
      <vt:lpstr>EU CR5</vt:lpstr>
      <vt:lpstr>EU CR10.5</vt:lpstr>
      <vt:lpstr>EU CCR1</vt:lpstr>
      <vt:lpstr>EU CCR3</vt:lpstr>
      <vt:lpstr>EU CCR5</vt:lpstr>
      <vt:lpstr>EU SEC1</vt:lpstr>
      <vt:lpstr>EU SEC3</vt:lpstr>
      <vt:lpstr>EU SEC5</vt:lpstr>
      <vt:lpstr>EU MR1</vt:lpstr>
      <vt:lpstr>EU CVA1</vt:lpstr>
      <vt:lpstr>EU OR1</vt:lpstr>
      <vt:lpstr>EU OR2</vt:lpstr>
      <vt:lpstr>EU OR3</vt:lpstr>
      <vt:lpstr>EU IRRBB1</vt:lpstr>
      <vt:lpstr>EU REM1</vt:lpstr>
      <vt:lpstr>REM2</vt:lpstr>
      <vt:lpstr>REM3</vt:lpstr>
      <vt:lpstr>REM4</vt:lpstr>
      <vt:lpstr>REM5</vt:lpstr>
      <vt:lpstr>EU AE1</vt:lpstr>
      <vt:lpstr>EU AE2</vt:lpstr>
      <vt:lpstr>EU AE3</vt:lpstr>
      <vt:lpstr>1.KKpertvrk.riz.-bankinė k.</vt:lpstr>
      <vt:lpstr>2.KKpertv.–BK.NT užtikr.pr.</vt:lpstr>
      <vt:lpstr>3.KKpertv.–BK.suderin. param.</vt:lpstr>
      <vt:lpstr>4.KKpertvrk.–didieji teršėjai</vt:lpstr>
      <vt:lpstr>5.KK fizinė rizika</vt:lpstr>
      <vt:lpstr>EU KM2</vt:lpstr>
      <vt:lpstr>EU TLAC1</vt:lpstr>
      <vt:lpstr>EU TLAC3</vt:lpstr>
    </vt:vector>
  </TitlesOfParts>
  <Company>Artea Bankas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Jasevičė</dc:creator>
  <cp:lastModifiedBy>Jolanta Jasevičė</cp:lastModifiedBy>
  <dcterms:created xsi:type="dcterms:W3CDTF">2026-02-19T12:28:34Z</dcterms:created>
  <dcterms:modified xsi:type="dcterms:W3CDTF">2026-06-25T07:37:04Z</dcterms:modified>
</cp:coreProperties>
</file>